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hidePivotFieldList="1" defaultThemeVersion="124226"/>
  <bookViews>
    <workbookView xWindow="0" yWindow="180" windowWidth="19440" windowHeight="10860" tabRatio="959" activeTab="6"/>
  </bookViews>
  <sheets>
    <sheet name="הכשרה - קרן י" sheetId="1" r:id="rId1"/>
    <sheet name="הכשרה- קרן ט" sheetId="2" r:id="rId2"/>
    <sheet name="הכשרה - כללי" sheetId="10" r:id="rId3"/>
    <sheet name="הכשרה - מסלול לבני 50 ומטה" sheetId="18" r:id="rId4"/>
    <sheet name="הכשרה - מסלול לבני 50 עד 60" sheetId="19" r:id="rId5"/>
    <sheet name="הכשרה - מסלול לבני 60 ומעלה" sheetId="20" r:id="rId6"/>
    <sheet name="הכשרה - מסלול בסיסי למקבלי קצבה" sheetId="22" r:id="rId7"/>
    <sheet name="הכשרה - כספי (שקלי)" sheetId="17" r:id="rId8"/>
    <sheet name="הכשרה - עוקב מדדים גמיש" sheetId="41" r:id="rId9"/>
    <sheet name="הכשרה - משולב סחיר" sheetId="42" r:id="rId10"/>
    <sheet name="הכשרה אשראי ואג&quot;ח" sheetId="43" r:id="rId11"/>
    <sheet name="הכשרה אשראי ואג&quot;ח (25% מניות)" sheetId="44" r:id="rId12"/>
    <sheet name="אג&quot;ח ממשלות" sheetId="12" r:id="rId13"/>
    <sheet name="מסלול מניות" sheetId="11" r:id="rId14"/>
    <sheet name="הכשרה - עוקב מדד S&amp;P500" sheetId="30" r:id="rId15"/>
    <sheet name="בתי השקעות - כללי" sheetId="24" r:id="rId16"/>
    <sheet name="פיזור ענפי - טיוטא" sheetId="38" state="hidden" r:id="rId17"/>
  </sheets>
  <definedNames>
    <definedName name="_xlnm.Print_Area" localSheetId="15">'בתי השקעות - כללי'!$B$1:$K$71</definedName>
    <definedName name="_xlnm.Print_Area" localSheetId="6">'הכשרה - מסלול בסיסי למקבלי קצבה'!$A$1:$J$16</definedName>
    <definedName name="_xlnm.Print_Area" localSheetId="9">'הכשרה - משולב סחיר'!#REF!</definedName>
    <definedName name="_xlnm.Print_Area" localSheetId="14">'הכשרה - עוקב מדד S&amp;P500'!#REF!</definedName>
    <definedName name="_xlnm.Print_Area" localSheetId="8">'הכשרה - עוקב מדדים גמיש'!#REF!</definedName>
  </definedNames>
  <calcPr calcId="162913"/>
</workbook>
</file>

<file path=xl/calcChain.xml><?xml version="1.0" encoding="utf-8"?>
<calcChain xmlns="http://schemas.openxmlformats.org/spreadsheetml/2006/main">
  <c r="F21" i="22" l="1"/>
  <c r="H21" i="22"/>
  <c r="H22" i="22"/>
  <c r="F22" i="22"/>
  <c r="D22" i="22"/>
  <c r="D21" i="22"/>
  <c r="H26" i="42" l="1"/>
  <c r="F26" i="42"/>
  <c r="D26" i="42"/>
  <c r="H25" i="42"/>
  <c r="F25" i="42"/>
  <c r="D25" i="42"/>
  <c r="H25" i="44" l="1"/>
  <c r="F25" i="44"/>
  <c r="H27" i="44"/>
  <c r="F27" i="44"/>
  <c r="D27" i="44"/>
  <c r="H26" i="44"/>
  <c r="F26" i="44"/>
  <c r="D26" i="44"/>
  <c r="D25" i="44"/>
  <c r="F23" i="1"/>
  <c r="H23" i="1"/>
  <c r="D23" i="1"/>
  <c r="H22" i="1"/>
  <c r="F22" i="1"/>
  <c r="D22" i="1"/>
  <c r="H21" i="1"/>
  <c r="F21" i="1"/>
  <c r="D21" i="1"/>
  <c r="F4" i="30" l="1"/>
  <c r="J3" i="30" l="1"/>
  <c r="D3" i="30"/>
  <c r="C3" i="30"/>
  <c r="B3" i="30"/>
  <c r="J4" i="11"/>
  <c r="D4" i="11"/>
  <c r="C4" i="11"/>
  <c r="J16" i="11"/>
  <c r="J14" i="11"/>
  <c r="J13" i="11"/>
  <c r="J12" i="11"/>
  <c r="J10" i="11"/>
  <c r="J8" i="11"/>
  <c r="J5" i="11"/>
  <c r="B29" i="12"/>
  <c r="J28" i="12"/>
  <c r="J27" i="12"/>
  <c r="J26" i="12"/>
  <c r="J24" i="12"/>
  <c r="J22" i="12"/>
  <c r="J18" i="12"/>
  <c r="D18" i="12"/>
  <c r="C18" i="12"/>
  <c r="B17" i="24"/>
  <c r="B71" i="24" s="1"/>
  <c r="A7" i="30"/>
  <c r="A17" i="11"/>
  <c r="A31" i="12"/>
  <c r="A16" i="12"/>
  <c r="A14" i="44"/>
  <c r="A16" i="43"/>
  <c r="A14" i="42"/>
  <c r="A14" i="41"/>
  <c r="A8" i="17"/>
  <c r="A17" i="22"/>
  <c r="A17" i="20"/>
  <c r="A17" i="19"/>
  <c r="A17" i="18"/>
  <c r="A17" i="10"/>
  <c r="A19" i="2"/>
  <c r="J13" i="12"/>
  <c r="J12" i="12"/>
  <c r="J11" i="12"/>
  <c r="J9" i="12"/>
  <c r="J7" i="12"/>
  <c r="J3" i="12"/>
  <c r="D3" i="12"/>
  <c r="C3" i="12"/>
  <c r="J13" i="44"/>
  <c r="J11" i="44"/>
  <c r="J9" i="44"/>
  <c r="J7" i="44"/>
  <c r="J4" i="44"/>
  <c r="J12" i="43"/>
  <c r="H12" i="43"/>
  <c r="F12" i="43"/>
  <c r="B13" i="43"/>
  <c r="J13" i="43"/>
  <c r="J11" i="43"/>
  <c r="J9" i="43"/>
  <c r="J7" i="43"/>
  <c r="J4" i="43"/>
  <c r="J11" i="42"/>
  <c r="J9" i="42"/>
  <c r="J7" i="42"/>
  <c r="J4" i="42"/>
  <c r="J11" i="41"/>
  <c r="J9" i="41"/>
  <c r="J7" i="41"/>
  <c r="J4" i="41"/>
  <c r="J5" i="17"/>
  <c r="J4" i="17"/>
  <c r="B9" i="2"/>
  <c r="B35" i="24" l="1"/>
  <c r="B53" i="24"/>
  <c r="B89" i="24"/>
  <c r="J3" i="44"/>
  <c r="D3" i="44"/>
  <c r="C3" i="44"/>
  <c r="B3" i="44"/>
  <c r="J3" i="43"/>
  <c r="D3" i="43"/>
  <c r="C3" i="43"/>
  <c r="B3" i="43"/>
  <c r="J3" i="42"/>
  <c r="D3" i="42"/>
  <c r="C3" i="42"/>
  <c r="B3" i="42"/>
  <c r="J3" i="41"/>
  <c r="D3" i="41"/>
  <c r="C3" i="41"/>
  <c r="B3" i="41"/>
  <c r="J3" i="17"/>
  <c r="D3" i="17"/>
  <c r="C3" i="17"/>
  <c r="B3" i="17"/>
  <c r="J3" i="22"/>
  <c r="D3" i="22"/>
  <c r="C3" i="22"/>
  <c r="B3" i="22"/>
  <c r="J3" i="20"/>
  <c r="D3" i="20"/>
  <c r="C3" i="20"/>
  <c r="B3" i="20"/>
  <c r="J3" i="19"/>
  <c r="D3" i="19"/>
  <c r="C3" i="19"/>
  <c r="B3" i="19"/>
  <c r="J3" i="18"/>
  <c r="D3" i="18"/>
  <c r="C3" i="18"/>
  <c r="B3" i="18"/>
  <c r="J3" i="10"/>
  <c r="D3" i="10"/>
  <c r="C3" i="10"/>
  <c r="B3" i="10"/>
  <c r="B3" i="2"/>
  <c r="J3" i="2"/>
  <c r="D3" i="2"/>
  <c r="C3" i="2"/>
  <c r="B15" i="1"/>
  <c r="C15" i="24" l="1"/>
  <c r="E15" i="24"/>
  <c r="D15" i="24"/>
  <c r="C33" i="24"/>
  <c r="E33" i="24"/>
  <c r="D33" i="24"/>
  <c r="D51" i="24"/>
  <c r="D69" i="24"/>
  <c r="D87" i="24"/>
  <c r="K76" i="24" l="1"/>
  <c r="K58" i="24"/>
  <c r="K40" i="24"/>
  <c r="K22" i="24"/>
  <c r="D76" i="24" l="1"/>
  <c r="C76" i="24"/>
  <c r="D58" i="24"/>
  <c r="C58" i="24"/>
  <c r="D40" i="24"/>
  <c r="C40" i="24"/>
  <c r="C22" i="24"/>
  <c r="D22" i="24"/>
  <c r="E58" i="24"/>
  <c r="E76" i="24"/>
  <c r="E40" i="24"/>
  <c r="E22" i="24"/>
  <c r="H13" i="44" l="1"/>
  <c r="F13" i="44"/>
  <c r="J12" i="44"/>
  <c r="D12" i="44"/>
  <c r="C12" i="44"/>
  <c r="B12" i="44"/>
  <c r="H11" i="44"/>
  <c r="F11" i="44"/>
  <c r="H9" i="44"/>
  <c r="F9" i="44"/>
  <c r="H7" i="44"/>
  <c r="F7" i="44"/>
  <c r="H4" i="44"/>
  <c r="F4" i="44"/>
  <c r="J30" i="12" l="1"/>
  <c r="H30" i="12"/>
  <c r="F30" i="12"/>
  <c r="D29" i="12"/>
  <c r="C29" i="12"/>
  <c r="H28" i="12"/>
  <c r="F28" i="12"/>
  <c r="H27" i="12"/>
  <c r="F27" i="12"/>
  <c r="H26" i="12"/>
  <c r="F26" i="12"/>
  <c r="H24" i="12"/>
  <c r="F24" i="12"/>
  <c r="H22" i="12"/>
  <c r="F22" i="12"/>
  <c r="J19" i="12"/>
  <c r="J29" i="12" s="1"/>
  <c r="H19" i="12"/>
  <c r="F19" i="12"/>
  <c r="H7" i="42" l="1"/>
  <c r="F7" i="42"/>
  <c r="H16" i="11" l="1"/>
  <c r="F16" i="11"/>
  <c r="D15" i="11"/>
  <c r="C15" i="11"/>
  <c r="B15" i="11"/>
  <c r="H14" i="11"/>
  <c r="F14" i="11"/>
  <c r="H13" i="11"/>
  <c r="F13" i="11"/>
  <c r="H12" i="11"/>
  <c r="F12" i="11"/>
  <c r="H10" i="11"/>
  <c r="F10" i="11"/>
  <c r="H8" i="11"/>
  <c r="F8" i="11"/>
  <c r="H5" i="11"/>
  <c r="F5" i="11"/>
  <c r="J15" i="12"/>
  <c r="H15" i="12"/>
  <c r="F15" i="12"/>
  <c r="D14" i="12"/>
  <c r="C14" i="12"/>
  <c r="B14" i="12"/>
  <c r="H13" i="12"/>
  <c r="F13" i="12"/>
  <c r="H12" i="12"/>
  <c r="F12" i="12"/>
  <c r="H11" i="12"/>
  <c r="F11" i="12"/>
  <c r="H9" i="12"/>
  <c r="F9" i="12"/>
  <c r="H7" i="12"/>
  <c r="F7" i="12"/>
  <c r="J4" i="12"/>
  <c r="H4" i="12"/>
  <c r="F4" i="12"/>
  <c r="F11" i="43"/>
  <c r="H11" i="43"/>
  <c r="J15" i="43"/>
  <c r="H15" i="43"/>
  <c r="F15" i="43"/>
  <c r="D14" i="43"/>
  <c r="C14" i="43"/>
  <c r="B14" i="43"/>
  <c r="H13" i="43"/>
  <c r="F13" i="43"/>
  <c r="H9" i="43"/>
  <c r="F9" i="43"/>
  <c r="H7" i="43"/>
  <c r="F7" i="43"/>
  <c r="H4" i="43"/>
  <c r="F4" i="43"/>
  <c r="J13" i="42"/>
  <c r="H13" i="42"/>
  <c r="F13" i="42"/>
  <c r="J12" i="42"/>
  <c r="D12" i="42"/>
  <c r="C12" i="42"/>
  <c r="B12" i="42"/>
  <c r="H11" i="42"/>
  <c r="F11" i="42"/>
  <c r="H9" i="42"/>
  <c r="F9" i="42"/>
  <c r="H4" i="42"/>
  <c r="F4" i="42"/>
  <c r="J13" i="41"/>
  <c r="H13" i="41"/>
  <c r="F13" i="41"/>
  <c r="D12" i="41"/>
  <c r="C12" i="41"/>
  <c r="B12" i="41"/>
  <c r="H11" i="41"/>
  <c r="F11" i="41"/>
  <c r="H9" i="41"/>
  <c r="F9" i="41"/>
  <c r="H7" i="41"/>
  <c r="F7" i="41"/>
  <c r="H4" i="41"/>
  <c r="F4" i="41"/>
  <c r="D6" i="17"/>
  <c r="C6" i="17"/>
  <c r="B6" i="17"/>
  <c r="H5" i="17"/>
  <c r="F5" i="17"/>
  <c r="H4" i="17"/>
  <c r="F4" i="17"/>
  <c r="J15" i="11" l="1"/>
  <c r="J14" i="12"/>
  <c r="J14" i="43"/>
  <c r="J12" i="41"/>
  <c r="J6" i="17"/>
  <c r="J6" i="30" l="1"/>
  <c r="D5" i="30"/>
  <c r="C5" i="30"/>
  <c r="B5" i="30"/>
  <c r="J4" i="30"/>
  <c r="J5" i="30" s="1"/>
  <c r="H6" i="30" l="1"/>
  <c r="F6" i="30"/>
  <c r="H4" i="30"/>
  <c r="C87" i="24" l="1"/>
  <c r="C69" i="24"/>
  <c r="C51" i="24"/>
  <c r="B15" i="18" l="1"/>
  <c r="H16" i="22" l="1"/>
  <c r="F16" i="22"/>
  <c r="H14" i="22"/>
  <c r="F14" i="22"/>
  <c r="H13" i="22"/>
  <c r="F13" i="22"/>
  <c r="H12" i="22"/>
  <c r="F12" i="22"/>
  <c r="H11" i="22"/>
  <c r="F11" i="22"/>
  <c r="H9" i="22"/>
  <c r="F9" i="22"/>
  <c r="H7" i="22"/>
  <c r="F7" i="22"/>
  <c r="H4" i="22"/>
  <c r="F4" i="22"/>
  <c r="H16" i="20"/>
  <c r="F16" i="20"/>
  <c r="H14" i="20"/>
  <c r="F14" i="20"/>
  <c r="H13" i="20"/>
  <c r="F13" i="20"/>
  <c r="H12" i="20"/>
  <c r="F12" i="20"/>
  <c r="H11" i="20"/>
  <c r="F11" i="20"/>
  <c r="H9" i="20"/>
  <c r="F9" i="20"/>
  <c r="H7" i="20"/>
  <c r="F7" i="20"/>
  <c r="H4" i="20"/>
  <c r="F4" i="20"/>
  <c r="H16" i="19"/>
  <c r="F16" i="19"/>
  <c r="H14" i="19"/>
  <c r="F14" i="19"/>
  <c r="H13" i="19"/>
  <c r="F13" i="19"/>
  <c r="H12" i="19"/>
  <c r="F12" i="19"/>
  <c r="H11" i="19"/>
  <c r="F11" i="19"/>
  <c r="H9" i="19"/>
  <c r="F9" i="19"/>
  <c r="H7" i="19"/>
  <c r="F7" i="19"/>
  <c r="H4" i="19"/>
  <c r="F4" i="19"/>
  <c r="H16" i="18"/>
  <c r="F16" i="18"/>
  <c r="H14" i="18"/>
  <c r="F14" i="18"/>
  <c r="H13" i="18"/>
  <c r="F13" i="18"/>
  <c r="H12" i="18"/>
  <c r="F12" i="18"/>
  <c r="H11" i="18"/>
  <c r="F11" i="18"/>
  <c r="H9" i="18"/>
  <c r="F9" i="18"/>
  <c r="H7" i="18"/>
  <c r="F7" i="18"/>
  <c r="H4" i="18"/>
  <c r="F4" i="18"/>
  <c r="H16" i="10" l="1"/>
  <c r="F16" i="10"/>
  <c r="H14" i="10"/>
  <c r="F14" i="10"/>
  <c r="H13" i="10"/>
  <c r="F13" i="10"/>
  <c r="H12" i="10"/>
  <c r="F12" i="10"/>
  <c r="H11" i="10"/>
  <c r="F11" i="10"/>
  <c r="H9" i="10"/>
  <c r="F9" i="10"/>
  <c r="H7" i="10"/>
  <c r="F7" i="10"/>
  <c r="H4" i="10"/>
  <c r="F4" i="10"/>
  <c r="H18" i="2"/>
  <c r="F18" i="2"/>
  <c r="H16" i="2"/>
  <c r="F16" i="2"/>
  <c r="H15" i="2"/>
  <c r="F15" i="2"/>
  <c r="H14" i="2"/>
  <c r="F14" i="2"/>
  <c r="H13" i="2"/>
  <c r="F13" i="2"/>
  <c r="H11" i="2"/>
  <c r="F11" i="2"/>
  <c r="H10" i="2"/>
  <c r="F10" i="2"/>
  <c r="H9" i="2"/>
  <c r="F9" i="2"/>
  <c r="H7" i="2"/>
  <c r="F7" i="2"/>
  <c r="H4" i="2"/>
  <c r="F4" i="2"/>
  <c r="H16" i="1"/>
  <c r="F16" i="1"/>
  <c r="H11" i="1"/>
  <c r="F11" i="1"/>
  <c r="H14" i="1"/>
  <c r="F14" i="1"/>
  <c r="H13" i="1"/>
  <c r="F13" i="1"/>
  <c r="H12" i="1"/>
  <c r="F12" i="1"/>
  <c r="J12" i="1"/>
  <c r="J13" i="1"/>
  <c r="J14" i="1"/>
  <c r="H9" i="1"/>
  <c r="F9" i="1"/>
  <c r="H7" i="1"/>
  <c r="F7" i="1"/>
  <c r="H4" i="1"/>
  <c r="F4" i="1"/>
  <c r="I86" i="24" l="1"/>
  <c r="I85" i="24"/>
  <c r="I84" i="24"/>
  <c r="I14" i="24"/>
  <c r="I13" i="24"/>
  <c r="I12" i="24"/>
  <c r="I32" i="24"/>
  <c r="I31" i="24"/>
  <c r="I30" i="24"/>
  <c r="I50" i="24"/>
  <c r="I49" i="24"/>
  <c r="I48" i="24"/>
  <c r="I66" i="24"/>
  <c r="I68" i="24"/>
  <c r="I67" i="24"/>
  <c r="I88" i="24" l="1"/>
  <c r="G88" i="24"/>
  <c r="G86" i="24"/>
  <c r="G85" i="24"/>
  <c r="G84" i="24"/>
  <c r="I82" i="24"/>
  <c r="G82" i="24"/>
  <c r="I80" i="24"/>
  <c r="G80" i="24"/>
  <c r="I77" i="24"/>
  <c r="G77" i="24"/>
  <c r="I70" i="24"/>
  <c r="G70" i="24"/>
  <c r="G68" i="24"/>
  <c r="G67" i="24"/>
  <c r="G66" i="24"/>
  <c r="I64" i="24"/>
  <c r="G64" i="24"/>
  <c r="I62" i="24"/>
  <c r="G62" i="24"/>
  <c r="I59" i="24"/>
  <c r="G59" i="24"/>
  <c r="I52" i="24"/>
  <c r="G52" i="24"/>
  <c r="G50" i="24"/>
  <c r="G49" i="24"/>
  <c r="G48" i="24"/>
  <c r="I46" i="24"/>
  <c r="G46" i="24"/>
  <c r="I44" i="24"/>
  <c r="G44" i="24"/>
  <c r="I41" i="24"/>
  <c r="G41" i="24"/>
  <c r="I16" i="24"/>
  <c r="G16" i="24"/>
  <c r="G14" i="24"/>
  <c r="G13" i="24"/>
  <c r="G12" i="24"/>
  <c r="I10" i="24"/>
  <c r="G10" i="24"/>
  <c r="I8" i="24"/>
  <c r="G8" i="24"/>
  <c r="I5" i="24"/>
  <c r="G5" i="24"/>
  <c r="G26" i="24"/>
  <c r="I34" i="24"/>
  <c r="G34" i="24"/>
  <c r="G32" i="24"/>
  <c r="G31" i="24"/>
  <c r="G30" i="24"/>
  <c r="I28" i="24"/>
  <c r="G28" i="24"/>
  <c r="I26" i="24"/>
  <c r="I23" i="24"/>
  <c r="G23" i="24"/>
  <c r="J14" i="20" l="1"/>
  <c r="J13" i="20"/>
  <c r="J12" i="20"/>
  <c r="J11" i="20"/>
  <c r="J9" i="20"/>
  <c r="J7" i="20"/>
  <c r="J4" i="20"/>
  <c r="D15" i="20"/>
  <c r="C15" i="20"/>
  <c r="J15" i="20" l="1"/>
  <c r="J10" i="1"/>
  <c r="J9" i="1"/>
  <c r="J8" i="1"/>
  <c r="J7" i="1"/>
  <c r="J6" i="1"/>
  <c r="J5" i="1"/>
  <c r="J4" i="1"/>
  <c r="J16" i="2"/>
  <c r="J15" i="2"/>
  <c r="J13" i="2"/>
  <c r="J12" i="2"/>
  <c r="J11" i="2"/>
  <c r="J8" i="2"/>
  <c r="J7" i="2"/>
  <c r="J6" i="2"/>
  <c r="J5" i="2"/>
  <c r="J4" i="2"/>
  <c r="J14" i="10"/>
  <c r="J13" i="10"/>
  <c r="J11" i="10"/>
  <c r="J10" i="10"/>
  <c r="J9" i="10"/>
  <c r="J8" i="10"/>
  <c r="J7" i="10"/>
  <c r="J6" i="10"/>
  <c r="J5" i="10"/>
  <c r="J4" i="10"/>
  <c r="J14" i="18"/>
  <c r="J13" i="18"/>
  <c r="J12" i="18"/>
  <c r="J10" i="18"/>
  <c r="J9" i="18"/>
  <c r="J8" i="18"/>
  <c r="J7" i="18"/>
  <c r="J6" i="18"/>
  <c r="J5" i="18"/>
  <c r="J4" i="18"/>
  <c r="J10" i="19"/>
  <c r="J9" i="19"/>
  <c r="J8" i="19"/>
  <c r="J7" i="19"/>
  <c r="J6" i="19"/>
  <c r="J5" i="19"/>
  <c r="J4" i="19"/>
  <c r="J14" i="19"/>
  <c r="K88" i="24" l="1"/>
  <c r="K80" i="24"/>
  <c r="K77" i="24"/>
  <c r="K86" i="24"/>
  <c r="K85" i="24"/>
  <c r="K84" i="24"/>
  <c r="K82" i="24"/>
  <c r="E87" i="24"/>
  <c r="K87" i="24" s="1"/>
  <c r="C17" i="2"/>
  <c r="J18" i="2" l="1"/>
  <c r="E51" i="24" l="1"/>
  <c r="E69" i="24" l="1"/>
  <c r="J16" i="19" l="1"/>
  <c r="D15" i="22" l="1"/>
  <c r="D15" i="19"/>
  <c r="D15" i="18"/>
  <c r="D17" i="2"/>
  <c r="D15" i="10"/>
  <c r="D15" i="1"/>
  <c r="B15" i="22" l="1"/>
  <c r="B15" i="20"/>
  <c r="B15" i="19"/>
  <c r="B17" i="2"/>
  <c r="B15" i="10"/>
  <c r="K70" i="24" l="1"/>
  <c r="K68" i="24"/>
  <c r="K67" i="24"/>
  <c r="K66" i="24"/>
  <c r="K64" i="24"/>
  <c r="K62" i="24"/>
  <c r="K59" i="24"/>
  <c r="K69" i="24" l="1"/>
  <c r="C15" i="22"/>
  <c r="C15" i="19"/>
  <c r="C15" i="18"/>
  <c r="C15" i="10"/>
  <c r="C15" i="1"/>
  <c r="J16" i="20" l="1"/>
  <c r="J12" i="22" l="1"/>
  <c r="J12" i="19"/>
  <c r="J16" i="10"/>
  <c r="J12" i="10"/>
  <c r="J15" i="10" l="1"/>
  <c r="J14" i="2"/>
  <c r="K31" i="24" l="1"/>
  <c r="K34" i="24" l="1"/>
  <c r="K32" i="24"/>
  <c r="K30" i="24"/>
  <c r="K28" i="24"/>
  <c r="K26" i="24"/>
  <c r="K23" i="24"/>
  <c r="K33" i="24" l="1"/>
  <c r="K16" i="24"/>
  <c r="K14" i="24"/>
  <c r="K13" i="24"/>
  <c r="K12" i="24"/>
  <c r="K10" i="24"/>
  <c r="K8" i="24"/>
  <c r="K5" i="24"/>
  <c r="K52" i="24"/>
  <c r="K50" i="24"/>
  <c r="K49" i="24"/>
  <c r="K48" i="24"/>
  <c r="K46" i="24"/>
  <c r="K44" i="24"/>
  <c r="K41" i="24"/>
  <c r="K51" i="24" l="1"/>
  <c r="K15" i="24"/>
  <c r="J16" i="22" l="1"/>
  <c r="J11" i="22"/>
  <c r="J14" i="22" l="1"/>
  <c r="J13" i="22"/>
  <c r="J9" i="22"/>
  <c r="J7" i="22"/>
  <c r="J4" i="22"/>
  <c r="J16" i="1"/>
  <c r="J16" i="18"/>
  <c r="J13" i="19"/>
  <c r="J11" i="19"/>
  <c r="J11" i="18"/>
  <c r="J15" i="19" l="1"/>
  <c r="J17" i="2"/>
  <c r="J15" i="22"/>
  <c r="D4" i="38" l="1"/>
  <c r="D5" i="38"/>
  <c r="D6" i="38"/>
  <c r="D7" i="38"/>
  <c r="D8" i="38"/>
  <c r="D9" i="38"/>
  <c r="D10" i="38"/>
  <c r="D11" i="38"/>
  <c r="D12" i="38"/>
  <c r="D13" i="38"/>
  <c r="D14" i="38"/>
  <c r="D15" i="38"/>
  <c r="D16" i="38"/>
  <c r="D17" i="38"/>
  <c r="D18" i="38"/>
  <c r="D19" i="38"/>
  <c r="D20" i="38"/>
  <c r="D21" i="38"/>
  <c r="D22" i="38"/>
  <c r="D23" i="38"/>
  <c r="D24" i="38"/>
  <c r="D25" i="38"/>
  <c r="D26" i="38"/>
  <c r="D27" i="38"/>
  <c r="D28" i="38"/>
  <c r="D29" i="38"/>
  <c r="D30" i="38"/>
  <c r="D31" i="38"/>
  <c r="D32" i="38"/>
  <c r="D33" i="38"/>
  <c r="D34" i="38"/>
  <c r="D35" i="38"/>
  <c r="D36" i="38"/>
  <c r="D37" i="38"/>
  <c r="D38" i="38"/>
  <c r="D39" i="38"/>
  <c r="D40" i="38"/>
  <c r="D41" i="38"/>
  <c r="D42" i="38"/>
  <c r="D43" i="38"/>
  <c r="D44" i="38"/>
  <c r="D45" i="38"/>
  <c r="D46" i="38"/>
  <c r="D47" i="38"/>
  <c r="D48" i="38"/>
  <c r="D49" i="38"/>
  <c r="D50" i="38"/>
  <c r="D51" i="38"/>
  <c r="D52" i="38"/>
  <c r="D53" i="38"/>
  <c r="D54" i="38"/>
  <c r="D55" i="38"/>
  <c r="D56" i="38"/>
  <c r="D57" i="38"/>
  <c r="D58" i="38"/>
  <c r="D59" i="38"/>
  <c r="D60" i="38"/>
  <c r="D61" i="38"/>
  <c r="D62" i="38"/>
  <c r="D63" i="38"/>
  <c r="D64" i="38"/>
  <c r="D65" i="38"/>
  <c r="D66" i="38"/>
  <c r="D67" i="38"/>
  <c r="D68" i="38"/>
  <c r="D69" i="38"/>
  <c r="D70" i="38"/>
  <c r="D71" i="38"/>
  <c r="D72" i="38"/>
  <c r="D73" i="38"/>
  <c r="D74" i="38"/>
  <c r="D75" i="38"/>
  <c r="D76" i="38"/>
  <c r="D77" i="38"/>
  <c r="D78" i="38"/>
  <c r="D79" i="38"/>
  <c r="D80" i="38"/>
  <c r="D81" i="38"/>
  <c r="D82" i="38"/>
  <c r="D83" i="38"/>
  <c r="D84" i="38"/>
  <c r="D85" i="38"/>
  <c r="D86" i="38"/>
  <c r="D87" i="38"/>
  <c r="D88" i="38"/>
  <c r="D89" i="38"/>
  <c r="D90" i="38"/>
  <c r="D91" i="38"/>
  <c r="D92" i="38"/>
  <c r="D93" i="38"/>
  <c r="D94" i="38"/>
  <c r="D95" i="38"/>
  <c r="D96" i="38"/>
  <c r="D97" i="38"/>
  <c r="D98" i="38"/>
  <c r="D99" i="38"/>
  <c r="D100" i="38"/>
  <c r="D101" i="38"/>
  <c r="D102" i="38"/>
  <c r="D103" i="38"/>
  <c r="D104" i="38"/>
  <c r="D105" i="38"/>
  <c r="D106" i="38"/>
  <c r="D107" i="38"/>
  <c r="D108" i="38"/>
  <c r="D109" i="38"/>
  <c r="D110" i="38"/>
  <c r="D111" i="38"/>
  <c r="D112" i="38"/>
  <c r="D113" i="38"/>
  <c r="D114" i="38"/>
  <c r="D115" i="38"/>
  <c r="D116" i="38"/>
  <c r="D117" i="38"/>
  <c r="D118" i="38"/>
  <c r="D119" i="38"/>
  <c r="D120" i="38"/>
  <c r="D121" i="38"/>
  <c r="D122" i="38"/>
  <c r="D123" i="38"/>
  <c r="D124" i="38"/>
  <c r="D125" i="38"/>
  <c r="D126" i="38"/>
  <c r="D127" i="38"/>
  <c r="D128" i="38"/>
  <c r="D129" i="38"/>
  <c r="D130" i="38"/>
  <c r="D131" i="38"/>
  <c r="D132" i="38"/>
  <c r="D133" i="38"/>
  <c r="D134" i="38"/>
  <c r="D135" i="38"/>
  <c r="D136" i="38"/>
  <c r="D137" i="38"/>
  <c r="D138" i="38"/>
  <c r="D139" i="38"/>
  <c r="D140" i="38"/>
  <c r="D141" i="38"/>
  <c r="D142" i="38"/>
  <c r="D143" i="38"/>
  <c r="D144" i="38"/>
  <c r="D145" i="38"/>
  <c r="D146" i="38"/>
  <c r="D147" i="38"/>
  <c r="D148" i="38"/>
  <c r="D149" i="38"/>
  <c r="D150" i="38"/>
  <c r="D151" i="38"/>
  <c r="D152" i="38"/>
  <c r="D153" i="38"/>
  <c r="D154" i="38"/>
  <c r="D155" i="38"/>
  <c r="D156" i="38"/>
  <c r="D157" i="38"/>
  <c r="D158" i="38"/>
  <c r="D159" i="38"/>
  <c r="D160" i="38"/>
  <c r="D161" i="38"/>
  <c r="D162" i="38"/>
  <c r="D163" i="38"/>
  <c r="D164" i="38"/>
  <c r="D165" i="38"/>
  <c r="D166" i="38"/>
  <c r="D167" i="38"/>
  <c r="D168" i="38"/>
  <c r="D169" i="38"/>
  <c r="D170" i="38"/>
  <c r="D171" i="38"/>
  <c r="D172" i="38"/>
  <c r="D173" i="38"/>
  <c r="D174" i="38"/>
  <c r="D175" i="38"/>
  <c r="D176" i="38"/>
  <c r="D177" i="38"/>
  <c r="D178" i="38"/>
  <c r="D179" i="38"/>
  <c r="D180" i="38"/>
  <c r="D181" i="38"/>
  <c r="D182" i="38"/>
  <c r="D183" i="38"/>
  <c r="D184" i="38"/>
  <c r="D185" i="38"/>
  <c r="D186" i="38"/>
  <c r="D187" i="38"/>
  <c r="D188" i="38"/>
  <c r="D189" i="38"/>
  <c r="D190" i="38"/>
  <c r="D191" i="38"/>
  <c r="D192" i="38"/>
  <c r="D193" i="38"/>
  <c r="D194" i="38"/>
  <c r="D195" i="38"/>
  <c r="D196" i="38"/>
  <c r="D197" i="38"/>
  <c r="D198" i="38"/>
  <c r="D199" i="38"/>
  <c r="D200" i="38"/>
  <c r="D201" i="38"/>
  <c r="D202" i="38"/>
  <c r="D203" i="38"/>
  <c r="D204" i="38"/>
  <c r="D205" i="38"/>
  <c r="D206" i="38"/>
  <c r="D207" i="38"/>
  <c r="D208" i="38"/>
  <c r="D209" i="38"/>
  <c r="D210" i="38"/>
  <c r="D211" i="38"/>
  <c r="D212" i="38"/>
  <c r="D213" i="38"/>
  <c r="D214" i="38"/>
  <c r="D215" i="38"/>
  <c r="D216" i="38"/>
  <c r="D217" i="38"/>
  <c r="D218" i="38"/>
  <c r="D219" i="38"/>
  <c r="D220" i="38"/>
  <c r="D221" i="38"/>
  <c r="D222" i="38"/>
  <c r="D223" i="38"/>
  <c r="D224" i="38"/>
  <c r="D225" i="38"/>
  <c r="D226" i="38"/>
  <c r="D227" i="38"/>
  <c r="D228" i="38"/>
  <c r="D229" i="38"/>
  <c r="D230" i="38"/>
  <c r="D231" i="38"/>
  <c r="D232" i="38"/>
  <c r="D233" i="38"/>
  <c r="D234" i="38"/>
  <c r="D235" i="38"/>
  <c r="D236" i="38"/>
  <c r="D237" i="38"/>
  <c r="D238" i="38"/>
  <c r="D239" i="38"/>
  <c r="D240" i="38"/>
  <c r="D241" i="38"/>
  <c r="D242" i="38"/>
  <c r="D243" i="38"/>
  <c r="D244" i="38"/>
  <c r="D245" i="38"/>
  <c r="D246" i="38"/>
  <c r="D247" i="38"/>
  <c r="D248" i="38"/>
  <c r="D249" i="38"/>
  <c r="D250" i="38"/>
  <c r="D251" i="38"/>
  <c r="D252" i="38"/>
  <c r="D253" i="38"/>
  <c r="D254" i="38"/>
  <c r="D255" i="38"/>
  <c r="D256" i="38"/>
  <c r="D257" i="38"/>
  <c r="D258" i="38"/>
  <c r="D259" i="38"/>
  <c r="D260" i="38"/>
  <c r="D261" i="38"/>
  <c r="D262" i="38"/>
  <c r="D263" i="38"/>
  <c r="D264" i="38"/>
  <c r="D265" i="38"/>
  <c r="D266" i="38"/>
  <c r="D267" i="38"/>
  <c r="D268" i="38"/>
  <c r="D269" i="38"/>
  <c r="D270" i="38"/>
  <c r="D271" i="38"/>
  <c r="D272" i="38"/>
  <c r="D273" i="38"/>
  <c r="D274" i="38"/>
  <c r="D275" i="38"/>
  <c r="D276" i="38"/>
  <c r="D277" i="38"/>
  <c r="D278" i="38"/>
  <c r="D279" i="38"/>
  <c r="D280" i="38"/>
  <c r="D281" i="38"/>
  <c r="D282" i="38"/>
  <c r="D283" i="38"/>
  <c r="D284" i="38"/>
  <c r="D285" i="38"/>
  <c r="D286" i="38"/>
  <c r="D287" i="38"/>
  <c r="D288" i="38"/>
  <c r="D289" i="38"/>
  <c r="D290" i="38"/>
  <c r="D291" i="38"/>
  <c r="D292" i="38"/>
  <c r="D293" i="38"/>
  <c r="D294" i="38"/>
  <c r="D295" i="38"/>
  <c r="D296" i="38"/>
  <c r="D297" i="38"/>
  <c r="D298" i="38"/>
  <c r="D299" i="38"/>
  <c r="D300" i="38"/>
  <c r="D301" i="38"/>
  <c r="D302" i="38"/>
  <c r="D303" i="38"/>
  <c r="D304" i="38"/>
  <c r="D305" i="38"/>
  <c r="D306" i="38"/>
  <c r="D307" i="38"/>
  <c r="D308" i="38"/>
  <c r="D3" i="38"/>
  <c r="J15" i="18" l="1"/>
  <c r="J11" i="1" l="1"/>
  <c r="J15" i="1" l="1"/>
</calcChain>
</file>

<file path=xl/sharedStrings.xml><?xml version="1.0" encoding="utf-8"?>
<sst xmlns="http://schemas.openxmlformats.org/spreadsheetml/2006/main" count="1624" uniqueCount="486">
  <si>
    <t>אפיק השקעה</t>
  </si>
  <si>
    <t>טווח סטייה</t>
  </si>
  <si>
    <t>מדד ייחוס</t>
  </si>
  <si>
    <t>סה"כ</t>
  </si>
  <si>
    <t>חשיפה למט"ח</t>
  </si>
  <si>
    <t>+/- 6%</t>
  </si>
  <si>
    <t>+/- 5%</t>
  </si>
  <si>
    <t>ממשלתי סחיר</t>
  </si>
  <si>
    <t>אג"ח מיועדות</t>
  </si>
  <si>
    <t>מתוך זה :</t>
  </si>
  <si>
    <t xml:space="preserve">אג"ח ממשלתי </t>
  </si>
  <si>
    <t>נדל"ן</t>
  </si>
  <si>
    <t>ריבית בנק ישראל</t>
  </si>
  <si>
    <t xml:space="preserve">נכסי המסלול יהיו חשופים למניות בארץ ובחו"ל, בשיעור חשיפה שלא יפחת מ-75% ולא יעלה על 120% מנכסי המסלול. </t>
  </si>
  <si>
    <t>50% מדד ממשלתי שקלי 2-5</t>
  </si>
  <si>
    <t>50% מדד ממשלתי צמוד 2-5</t>
  </si>
  <si>
    <t>80% תלבונד 60</t>
  </si>
  <si>
    <t>20% Barclays Global Aggregate Index</t>
  </si>
  <si>
    <t>קרן ט'</t>
  </si>
  <si>
    <t>הכשרה לבני 50 ומטה</t>
  </si>
  <si>
    <t>הכשרה לבני 50-60</t>
  </si>
  <si>
    <t>הכשרה לבני 60 ומעלה</t>
  </si>
  <si>
    <t>מסלול מניות בניהול :</t>
  </si>
  <si>
    <t>מסלול כללי</t>
  </si>
  <si>
    <t>אפיק</t>
  </si>
  <si>
    <t>קרן י'</t>
  </si>
  <si>
    <t>שרותים פיננסים</t>
  </si>
  <si>
    <t>מסחר</t>
  </si>
  <si>
    <t>ביטחוניות</t>
  </si>
  <si>
    <t>השקעות במדעי החיים</t>
  </si>
  <si>
    <t>מכשור רפואי</t>
  </si>
  <si>
    <t>ביוטכנולוגיה</t>
  </si>
  <si>
    <t>אלקטרוניקה ואופטיקה</t>
  </si>
  <si>
    <t>מוליכים למחצה</t>
  </si>
  <si>
    <t>קלינטק</t>
  </si>
  <si>
    <t>מזון</t>
  </si>
  <si>
    <t>שרותים</t>
  </si>
  <si>
    <t>תוכנה ואינטרנט</t>
  </si>
  <si>
    <t>ביטוח</t>
  </si>
  <si>
    <t>תקשורת ומדיה</t>
  </si>
  <si>
    <t>שרותי מידע</t>
  </si>
  <si>
    <t>בנקים</t>
  </si>
  <si>
    <t>מניות</t>
  </si>
  <si>
    <t>אלוני חץ</t>
  </si>
  <si>
    <t>דיסקונט</t>
  </si>
  <si>
    <t>אירונאוטיקס</t>
  </si>
  <si>
    <t>TENCENT HOLDING</t>
  </si>
  <si>
    <t>HBM  Healthcare Investment AG</t>
  </si>
  <si>
    <t>רמי לוי</t>
  </si>
  <si>
    <t>מעברות</t>
  </si>
  <si>
    <t>תעודות סל</t>
  </si>
  <si>
    <t>נייס</t>
  </si>
  <si>
    <t>ריט 1</t>
  </si>
  <si>
    <t>Under/Over</t>
  </si>
  <si>
    <t>אפריקה מגורים</t>
  </si>
  <si>
    <t>חג'ג' נדל"ן</t>
  </si>
  <si>
    <t>דמרי</t>
  </si>
  <si>
    <t>שיכון ובינוי</t>
  </si>
  <si>
    <t>אלקטרה נדלן</t>
  </si>
  <si>
    <t>מנרב פרויקטים</t>
  </si>
  <si>
    <t>אאורה</t>
  </si>
  <si>
    <t>אזורים</t>
  </si>
  <si>
    <t>צמח המרמן</t>
  </si>
  <si>
    <t>שנפ</t>
  </si>
  <si>
    <t>מהדרין</t>
  </si>
  <si>
    <t>בראק אן וי</t>
  </si>
  <si>
    <t>אדגר</t>
  </si>
  <si>
    <t>נכסים בנין</t>
  </si>
  <si>
    <t>גזית גלוב</t>
  </si>
  <si>
    <t>פוליגון</t>
  </si>
  <si>
    <t>מגדלי תיכון</t>
  </si>
  <si>
    <t>מבני תעשיה</t>
  </si>
  <si>
    <t>אספן גרופ</t>
  </si>
  <si>
    <t>לוינשטין נכסים</t>
  </si>
  <si>
    <t>אמות</t>
  </si>
  <si>
    <t>רבוע נדלן</t>
  </si>
  <si>
    <t>וילאר</t>
  </si>
  <si>
    <t>אפריקה נכסים</t>
  </si>
  <si>
    <t>סאמיט</t>
  </si>
  <si>
    <t>ביג</t>
  </si>
  <si>
    <t>מליסרון</t>
  </si>
  <si>
    <t>מגה אור</t>
  </si>
  <si>
    <t>סלע נדל"ן</t>
  </si>
  <si>
    <t>נאוי</t>
  </si>
  <si>
    <t>תדיראן הולדינגס</t>
  </si>
  <si>
    <t>עמיר שיווק</t>
  </si>
  <si>
    <t>אילקס מדיקל</t>
  </si>
  <si>
    <t>מדטכניקה</t>
  </si>
  <si>
    <t>אלקטרה צריכה</t>
  </si>
  <si>
    <t>אינרום</t>
  </si>
  <si>
    <t>סקופ</t>
  </si>
  <si>
    <t>גאון קבוצה</t>
  </si>
  <si>
    <t>בית שמש</t>
  </si>
  <si>
    <t>אלביט מערכות</t>
  </si>
  <si>
    <t>נפטא</t>
  </si>
  <si>
    <t>בזן</t>
  </si>
  <si>
    <t>תמר פטרוליום</t>
  </si>
  <si>
    <t>פז נפט</t>
  </si>
  <si>
    <t>מזרחי</t>
  </si>
  <si>
    <t>אגוד</t>
  </si>
  <si>
    <t>פיבי</t>
  </si>
  <si>
    <t>לאומי</t>
  </si>
  <si>
    <t>פועלים</t>
  </si>
  <si>
    <t>ביטוח ישיר</t>
  </si>
  <si>
    <t>יצוא</t>
  </si>
  <si>
    <t>ערד</t>
  </si>
  <si>
    <t>אלקטרה</t>
  </si>
  <si>
    <t>קנון</t>
  </si>
  <si>
    <t>אלקו</t>
  </si>
  <si>
    <t>חברה לישראל</t>
  </si>
  <si>
    <t>מבטח שמיר</t>
  </si>
  <si>
    <t>דלק קבוצה</t>
  </si>
  <si>
    <t>יואל</t>
  </si>
  <si>
    <t>צור שמיר</t>
  </si>
  <si>
    <t>טבע</t>
  </si>
  <si>
    <t>מחשוב ישיר</t>
  </si>
  <si>
    <t>אמת</t>
  </si>
  <si>
    <t>טלדור</t>
  </si>
  <si>
    <t>חילן</t>
  </si>
  <si>
    <t>פורמולה</t>
  </si>
  <si>
    <t>וואן תוכנה</t>
  </si>
  <si>
    <t>פרטנר</t>
  </si>
  <si>
    <t>אודיוקודס</t>
  </si>
  <si>
    <t>גילת</t>
  </si>
  <si>
    <t>טלרד נטוורקס</t>
  </si>
  <si>
    <t>סלקום</t>
  </si>
  <si>
    <t>בי קומיוניקיישנס</t>
  </si>
  <si>
    <t>בזק</t>
  </si>
  <si>
    <t>איידיאיי ביטוח</t>
  </si>
  <si>
    <t>כלל ביטוח</t>
  </si>
  <si>
    <t>מגדל ביטוח</t>
  </si>
  <si>
    <t>אמנת</t>
  </si>
  <si>
    <t>רפק</t>
  </si>
  <si>
    <t>אוריין</t>
  </si>
  <si>
    <t>גלובל כנפיים</t>
  </si>
  <si>
    <t>דנאל כא</t>
  </si>
  <si>
    <t>נובולוג</t>
  </si>
  <si>
    <t>רם און</t>
  </si>
  <si>
    <t>רבל</t>
  </si>
  <si>
    <t>כפרית</t>
  </si>
  <si>
    <t>כיל</t>
  </si>
  <si>
    <t>שופרסל</t>
  </si>
  <si>
    <t>גן שמואל</t>
  </si>
  <si>
    <t>טיב טעם</t>
  </si>
  <si>
    <t>נטו</t>
  </si>
  <si>
    <t>על בד</t>
  </si>
  <si>
    <t>ניסן</t>
  </si>
  <si>
    <t>נייר חדרה</t>
  </si>
  <si>
    <t>שלאג</t>
  </si>
  <si>
    <t>אבגול</t>
  </si>
  <si>
    <t>אנרג'יקס</t>
  </si>
  <si>
    <t>אנלייט אנרגיה</t>
  </si>
  <si>
    <t>אורמת טכנו</t>
  </si>
  <si>
    <t>טאואר</t>
  </si>
  <si>
    <t>נובה</t>
  </si>
  <si>
    <t>נורסטאר החזקות</t>
  </si>
  <si>
    <t>מיטרוניקס</t>
  </si>
  <si>
    <t>פריורטק</t>
  </si>
  <si>
    <t>ארד</t>
  </si>
  <si>
    <t>אבוג'ן</t>
  </si>
  <si>
    <t>קמהדע</t>
  </si>
  <si>
    <t>פוקס</t>
  </si>
  <si>
    <t>ביו ויו</t>
  </si>
  <si>
    <t>איתמר</t>
  </si>
  <si>
    <t>דלק רכב</t>
  </si>
  <si>
    <t>קרסו</t>
  </si>
  <si>
    <t>ישרוטל</t>
  </si>
  <si>
    <t>איסתא</t>
  </si>
  <si>
    <t>כלל ביוטכנולוגיה</t>
  </si>
  <si>
    <t>קפיטל פוינט</t>
  </si>
  <si>
    <t>ELBIT SYSTEMS L</t>
  </si>
  <si>
    <t>ADOBE SYSTENS-ADBE</t>
  </si>
  <si>
    <t>AAPL - Apple</t>
  </si>
  <si>
    <t>MSFT -  MICROSOFT</t>
  </si>
  <si>
    <t>TOWER SEMICONDU</t>
  </si>
  <si>
    <t>ROCHE HOLDING A-RDG</t>
  </si>
  <si>
    <t>NVIDIA CORP - NVDA</t>
  </si>
  <si>
    <t>CHKP - CHECK POINT</t>
  </si>
  <si>
    <t>ORMAT TECHNOLOGIES-ORA</t>
  </si>
  <si>
    <t>NICE SYSTEMS LT</t>
  </si>
  <si>
    <t>AMAZON-AMZN COM</t>
  </si>
  <si>
    <t>CATERPILLAR</t>
  </si>
  <si>
    <t>צים - מניה לא סחירה</t>
  </si>
  <si>
    <t>סינמה סיטי-מניה-ל.סחיר</t>
  </si>
  <si>
    <t>HEALTH CARE XLV</t>
  </si>
  <si>
    <t>CARNIVAL CCL</t>
  </si>
  <si>
    <t>NETFLIX</t>
  </si>
  <si>
    <t>SMSN LI - SAMSUNG</t>
  </si>
  <si>
    <t>MYL-MYLAN LABORATOR</t>
  </si>
  <si>
    <t>אופ. המשביר-ידני</t>
  </si>
  <si>
    <t>כלכלית  ים</t>
  </si>
  <si>
    <t>ישרמקו יהש</t>
  </si>
  <si>
    <t>WING LN-IShares HY F</t>
  </si>
  <si>
    <t>IGV-N.American Tech&amp;Softare</t>
  </si>
  <si>
    <t>FXI - CHINA 50</t>
  </si>
  <si>
    <t>XLF - Financial Select</t>
  </si>
  <si>
    <t>XLY - CONSUMER DISCRETIONARY</t>
  </si>
  <si>
    <t>VANGURUARD INFO</t>
  </si>
  <si>
    <t>SOXX - SEMICONDUCTOR</t>
  </si>
  <si>
    <t>WISDOMTREE INDIA</t>
  </si>
  <si>
    <t>רציו   יהש</t>
  </si>
  <si>
    <t>FORTINET INC</t>
  </si>
  <si>
    <t>INDY - ISHARES INDIA 50</t>
  </si>
  <si>
    <t>CSI-KWEB CHINA</t>
  </si>
  <si>
    <t>GLOBAL WORTH REAL ESTATE</t>
  </si>
  <si>
    <t>FIRST TRUST CLOUD COMPUTING-SK</t>
  </si>
  <si>
    <t>SOLAREDGE SEDG US</t>
  </si>
  <si>
    <t>KORNIT DIGITAL-KRNT</t>
  </si>
  <si>
    <t>דלק קד יהש</t>
  </si>
  <si>
    <t>PYPL US</t>
  </si>
  <si>
    <t>הראל     1</t>
  </si>
  <si>
    <t>בינלאומי 5</t>
  </si>
  <si>
    <t>גב ים    1</t>
  </si>
  <si>
    <t>פניקס    1</t>
  </si>
  <si>
    <t>אירפורט סיטי</t>
  </si>
  <si>
    <t>משביר לצרכן</t>
  </si>
  <si>
    <t>עזריאלי קבוצה</t>
  </si>
  <si>
    <t>פריגו (חדש)</t>
  </si>
  <si>
    <t>פסגות סל אנרגיה ארה"ב S&amp;P</t>
  </si>
  <si>
    <t>תכלית סל (A4) ת"א 35</t>
  </si>
  <si>
    <t>תכלית דאקס</t>
  </si>
  <si>
    <t>פסגות סל תל בונד 60 סדרה 3</t>
  </si>
  <si>
    <t>פסגות תל בונד מאגר</t>
  </si>
  <si>
    <t>פסגות ETF תא 35</t>
  </si>
  <si>
    <t>הראל סל (A4) ת"א בנקים</t>
  </si>
  <si>
    <t>הכשרה כללי</t>
  </si>
  <si>
    <t>Other</t>
  </si>
  <si>
    <t>Software &amp; Services</t>
  </si>
  <si>
    <t>Technology Hardware &amp; Equip</t>
  </si>
  <si>
    <t>Semiconductors &amp; Semicon Equip</t>
  </si>
  <si>
    <t>Pharma &amp; Biotechnology</t>
  </si>
  <si>
    <t>Utilities</t>
  </si>
  <si>
    <t>השקעות ואחזקות</t>
  </si>
  <si>
    <t>Consumer Durables &amp; Apparel</t>
  </si>
  <si>
    <t>Media</t>
  </si>
  <si>
    <t>נפט</t>
  </si>
  <si>
    <t>תעשיות שונות</t>
  </si>
  <si>
    <t>Banks</t>
  </si>
  <si>
    <t>Real Estate</t>
  </si>
  <si>
    <t>כימיה,גומי ופלסטיק</t>
  </si>
  <si>
    <t>מתכת</t>
  </si>
  <si>
    <t>ענף פעילות</t>
  </si>
  <si>
    <t>תירות ומלונות</t>
  </si>
  <si>
    <t>Materials</t>
  </si>
  <si>
    <t>Energy</t>
  </si>
  <si>
    <t>Capital Goods</t>
  </si>
  <si>
    <t>ציוד תקשורת</t>
  </si>
  <si>
    <t>Health Care Equip &amp; Services</t>
  </si>
  <si>
    <t>Transportation</t>
  </si>
  <si>
    <t>קרנות מניות</t>
  </si>
  <si>
    <t>איביאי טכנולוגיה עלית</t>
  </si>
  <si>
    <t>SUMI JAPAN SMALL CAP</t>
  </si>
  <si>
    <t>AVALORN JP - AJVFPF LX</t>
  </si>
  <si>
    <t>שם נייר</t>
  </si>
  <si>
    <t>אשטרום נכס</t>
  </si>
  <si>
    <t>0.00%</t>
  </si>
  <si>
    <t>רומטק -מטריקס</t>
  </si>
  <si>
    <t>מנורה    1</t>
  </si>
  <si>
    <t>ישרס     1</t>
  </si>
  <si>
    <t>קרור     1</t>
  </si>
  <si>
    <t>עץ ומוצריו</t>
  </si>
  <si>
    <t>דקסיה ישראל</t>
  </si>
  <si>
    <t>קליל     5</t>
  </si>
  <si>
    <t>פלסון</t>
  </si>
  <si>
    <t>דש איפקס</t>
  </si>
  <si>
    <t>מגיק</t>
  </si>
  <si>
    <t>טקסטיל</t>
  </si>
  <si>
    <t>סאפינס</t>
  </si>
  <si>
    <t>ספנטק</t>
  </si>
  <si>
    <t>שפיר הנדסה ותעשיה בע"מ</t>
  </si>
  <si>
    <t>או.פי.סי אנרגיה</t>
  </si>
  <si>
    <t>אדגר (דיבידנד לקבל)</t>
  </si>
  <si>
    <t>גולד</t>
  </si>
  <si>
    <t>בית  זהב</t>
  </si>
  <si>
    <t>צרפתי</t>
  </si>
  <si>
    <t>וויי בוקס נדל"ן</t>
  </si>
  <si>
    <t>איי דיי או גרופ</t>
  </si>
  <si>
    <t>גבאי מניבים</t>
  </si>
  <si>
    <t>שניב</t>
  </si>
  <si>
    <t>תאת טכנולוגיה</t>
  </si>
  <si>
    <t>דור אלון</t>
  </si>
  <si>
    <t>גניגר</t>
  </si>
  <si>
    <t>בריינסוויי 0.01</t>
  </si>
  <si>
    <t>ויתניה</t>
  </si>
  <si>
    <t>אוברסיז קומרס בע"מ</t>
  </si>
  <si>
    <t>אוברסיז קומרס בע"מ (דיבידנד לק</t>
  </si>
  <si>
    <t>מדיפאואר</t>
  </si>
  <si>
    <t>סים בכורה  סד L</t>
  </si>
  <si>
    <t>פננטפארק</t>
  </si>
  <si>
    <t>יעקובי קבוצה</t>
  </si>
  <si>
    <t>הולמס פלייס</t>
  </si>
  <si>
    <t>רני צים</t>
  </si>
  <si>
    <t>גלוברנדס</t>
  </si>
  <si>
    <t>כלל משקאות</t>
  </si>
  <si>
    <t>שטראוס</t>
  </si>
  <si>
    <t>מזור</t>
  </si>
  <si>
    <t>אורמת טכנו (דיבידנד לקבל)</t>
  </si>
  <si>
    <t>פתאל החזקות</t>
  </si>
  <si>
    <t>איי.אפ.אפ</t>
  </si>
  <si>
    <t>BA - BOEING CO</t>
  </si>
  <si>
    <t>ATTUNITY LTD- ATTU</t>
  </si>
  <si>
    <t>ORBOTECH LTD-OR</t>
  </si>
  <si>
    <t>SOUTHWEST AIRLI</t>
  </si>
  <si>
    <t>Telecommunication Services</t>
  </si>
  <si>
    <t>RDCM-RADCOM LTD</t>
  </si>
  <si>
    <t>RADWARE LTD</t>
  </si>
  <si>
    <t>SILICOM</t>
  </si>
  <si>
    <t>MICRON TECH-INC</t>
  </si>
  <si>
    <t>ALIGN TECHNOLOGY-ALGN</t>
  </si>
  <si>
    <t>ATRIUM EUROPEAN-ARTS AV</t>
  </si>
  <si>
    <t>GemEQUITY E.Market USD</t>
  </si>
  <si>
    <t>DELEK US HLDNGS-DK</t>
  </si>
  <si>
    <t>ROGEN PHARMAL - URGN</t>
  </si>
  <si>
    <t>AROUNDTOWN PROP</t>
  </si>
  <si>
    <t>RCL US-ROYAL CARIBBEAN</t>
  </si>
  <si>
    <t>UNIVERSAL DISPLAY-OLED</t>
  </si>
  <si>
    <t>BIDU -  BAIDU</t>
  </si>
  <si>
    <t>COM.888</t>
  </si>
  <si>
    <t>MLNX - MELLANOX</t>
  </si>
  <si>
    <t>SUNNY OPTICAL Technology</t>
  </si>
  <si>
    <t>Centene Coporation</t>
  </si>
  <si>
    <t>DELTA AIR LINES</t>
  </si>
  <si>
    <t>BUILDERS FIRSTSOURCE-BLDR</t>
  </si>
  <si>
    <t>CESAR STONE SDO</t>
  </si>
  <si>
    <t>FB - FACEBOOK</t>
  </si>
  <si>
    <t>PALO ALTO NETWORKS-PANW</t>
  </si>
  <si>
    <t>WIX -  WIX.COM</t>
  </si>
  <si>
    <t>MDWD-MEDIWOUND LTD</t>
  </si>
  <si>
    <t>KAMADA  LTD</t>
  </si>
  <si>
    <t>Comgest Growth Europe Opportun</t>
  </si>
  <si>
    <t>KOTAK FUNDS-IND-KOTIMAU</t>
  </si>
  <si>
    <t>LGI HOMES INC</t>
  </si>
  <si>
    <t>ALIBABA GROUP H</t>
  </si>
  <si>
    <t>AROUNDTOWN PROP-ALATP</t>
  </si>
  <si>
    <t>ELOXX PHARMACEUTICALS-ELOX</t>
  </si>
  <si>
    <t>תכלית S&amp;P 500</t>
  </si>
  <si>
    <t>הראל סל S&amp;P500</t>
  </si>
  <si>
    <t>הראל סל נאסד"ק 100</t>
  </si>
  <si>
    <t>קסם נאסד"ק</t>
  </si>
  <si>
    <t>קסם ראסל</t>
  </si>
  <si>
    <t>קסם S&amp;P500</t>
  </si>
  <si>
    <t>פסגות סל נאסדק 100</t>
  </si>
  <si>
    <t>פסגות סל ספ 500</t>
  </si>
  <si>
    <t>הראל סל דאו ג'ונס</t>
  </si>
  <si>
    <t>פסגות SP TECHNO ארה"ב</t>
  </si>
  <si>
    <t>הראל סל פיננסים ארהב  S&amp;P IXM</t>
  </si>
  <si>
    <t>הראל סל טכנולוגיה S&amp;P</t>
  </si>
  <si>
    <t>פסגות סל תעשיה ארה"ב S&amp;P</t>
  </si>
  <si>
    <t>תכלית סל 600 4STOXX</t>
  </si>
  <si>
    <t>תכלית סל (A4) ת"א SME 60</t>
  </si>
  <si>
    <t>קסם ETF ת"א 90</t>
  </si>
  <si>
    <t>קסם ETF ת"א בנקים</t>
  </si>
  <si>
    <t>קסם דאקס</t>
  </si>
  <si>
    <t>פסגות סל EuroStoxx</t>
  </si>
  <si>
    <t>פסגות אירו 50</t>
  </si>
  <si>
    <t>פסגות סל דקס</t>
  </si>
  <si>
    <t>הראל סל 50 EURO STOXX</t>
  </si>
  <si>
    <t>הראל סל STOXX Europe 60</t>
  </si>
  <si>
    <t>קסם תל בונד גלובל</t>
  </si>
  <si>
    <t>EWY - SOUTH KOREA</t>
  </si>
  <si>
    <t>XLK - Technology</t>
  </si>
  <si>
    <t>DIA - Dow Jones</t>
  </si>
  <si>
    <t>SPY - S&amp;P 500</t>
  </si>
  <si>
    <t>QQQQ - Nasdaq 100</t>
  </si>
  <si>
    <t>ISHARE JAPAN EWJ</t>
  </si>
  <si>
    <t>Emerging Markets - EEM</t>
  </si>
  <si>
    <t>REAL ESTATE SEL-XLRE</t>
  </si>
  <si>
    <t>XLI - INDUSTRIAL SELECT</t>
  </si>
  <si>
    <t>IWM - RUSSELL 2000</t>
  </si>
  <si>
    <t>I SHARES A50 CHINA ETF</t>
  </si>
  <si>
    <t>VGK-VANGUARD EUROPE</t>
  </si>
  <si>
    <t>DAXEX  GY - DAX</t>
  </si>
  <si>
    <t>ISHARES HYG IBOXX</t>
  </si>
  <si>
    <t>SPDR S&amp;P OIL &amp; GAS ETF-XOP</t>
  </si>
  <si>
    <t>ISHARES MSCI EU</t>
  </si>
  <si>
    <t>ISHARES MSCI INDA US</t>
  </si>
  <si>
    <t>DXJ - WISDOM TREE JAPAN</t>
  </si>
  <si>
    <t>Invesco financils s&amp;p us secto</t>
  </si>
  <si>
    <t>מתחרים כללי ממוצע</t>
  </si>
  <si>
    <t>0%</t>
  </si>
  <si>
    <t>גבולות שיעור החשיפה המומלץ</t>
  </si>
  <si>
    <t>הלוואות לחברות + הלוואות עמיתים</t>
  </si>
  <si>
    <t>ממשלתי צמוד 5-10</t>
  </si>
  <si>
    <t>ממשלתי לא צמוד 2-5</t>
  </si>
  <si>
    <t>הכשרה למקבלי קצבה</t>
  </si>
  <si>
    <t xml:space="preserve"> מדד HFRI WORLD</t>
  </si>
  <si>
    <t>אחר (מזומן, פקדונות, סחורות)</t>
  </si>
  <si>
    <t>קרנות השקעה + קרנות גידור</t>
  </si>
  <si>
    <t>אג"ח קונצרני (סחיר ולא סחיר, קרנות נאמנות, תעודות סל, חוזים ונגזרים)</t>
  </si>
  <si>
    <t>מניות (תעודות סל, קרנות נאמנות, חוזים אופציות ונגזרים)</t>
  </si>
  <si>
    <t>אג"ח ממשלתי (סחיר ולא סחיר, קרנות נאמנות, תעודות סל, חוזים ונגזרים)</t>
  </si>
  <si>
    <t xml:space="preserve">מניות (תעודות סל, קרנות נאמנות, חוזים אופציות ונגזרים) </t>
  </si>
  <si>
    <t>הכשרה חברה לביטוח, אלטשולר שחם, מיטב, ילין לפידות, מור, אנליסט</t>
  </si>
  <si>
    <t>;</t>
  </si>
  <si>
    <t>מסלול עוקב מדדים גמיש</t>
  </si>
  <si>
    <t>מסלול משולב סחיר</t>
  </si>
  <si>
    <t>-</t>
  </si>
  <si>
    <t>100% - דולר</t>
  </si>
  <si>
    <t>ממשלתי שקלי  (מק"מ, ממשלתי שקלי, פקדונות)</t>
  </si>
  <si>
    <t>ללא חשיפת מט"ח</t>
  </si>
  <si>
    <t>מניות (סחיר)</t>
  </si>
  <si>
    <t>אג"ח ממשלתי (סחיר בארץ ובחו"ל)</t>
  </si>
  <si>
    <t>אג"ח קונצרני (סחיר בארץ ובחו"ל)</t>
  </si>
  <si>
    <t xml:space="preserve">נכסי המסלול יהיו חשופים לתמהיל של מניות, אג"ח קונצרני ואג"ח ממשלתי, בארץ ובחו"ל, בשיעור חשיפה שלא יפחת מ-75% ולא יעלה על 120% מנכסי המסלול. חשיפה לנכסים כאמור תושג באמצעות השקעה בנכסים סחירים בלבד. </t>
  </si>
  <si>
    <t>הלוואות לחברות</t>
  </si>
  <si>
    <t>אחר (מזומן, פקדונות, סחורות, נדל"ן)</t>
  </si>
  <si>
    <t>אחר (מזומן, הלוואות עמיתים, קונצרני, ממשלתי צמוד מדד)</t>
  </si>
  <si>
    <t>קרנות השקעה + קרנות גידור+קרנות נאמנות מתמחות חוב</t>
  </si>
  <si>
    <t>מניות (תעודות סל, חוזים, אופציות ונגזרים)</t>
  </si>
  <si>
    <t>אג"ח ממשלתי (סחיר ולא סחיר, תעודות סל, חוזים ונגזרים)</t>
  </si>
  <si>
    <t>אג"ח קונצרני (סחיר ולא סחיר, תעודות סל, חוזים ונגזרים)</t>
  </si>
  <si>
    <t xml:space="preserve">נכסי המסלול יהיו חשופים לנכסים הבאים אשר אינם צמודים ואינם חשופים לסיכוני מטבע (פרט למטבע השקל החדש): פיקדונות שקליים, מלוות ממשלתיות נקובות בש"ח, הלוואות שקליות ואג"ח שקליות (סחירות ושאינן סחירות), </t>
  </si>
  <si>
    <t>בשיעור שלא יפחת מ-75% ולא יעלה על 120% מנכסי המסלול. חשיפה לנכסים כאמור תושג באמצעות השקעה במישרין, בנגזרים (לרבות חוזים עתידיים, אופציות וכתבי אופציות), בקרנות סל ובקרנות נאמנות.</t>
  </si>
  <si>
    <t>יתרת הנכסים תושקע בכפוף להוראות הדין ובתנאי ששיעור החשיפה הכולל במסלול לא יעלה על 120% מנכסי המסלול.</t>
  </si>
  <si>
    <t>הכשרה כספי (שקלי)</t>
  </si>
  <si>
    <t xml:space="preserve">נכסי המסלול יהיו חשופים לנכסים הבאים בארץ ובחו"ל: פיקדונות, אג"ח סחירות ושאינן סחירות לרבות אג"ח הכוללות רכיב המרה, וני"ע מסחריים, שהנפיקו תאגידים או ממשלות, הלוואות שאינן סחירות שהועמדו לתאגידים ולפרטיים, </t>
  </si>
  <si>
    <t>קרנות השקעה וקרנות סל אשר מירב נכסיהן מושקעים באפיקי חוב, בשיעור חשיפה שלא יפחת מ-75% ולא יעלה על 120% מנכסי המסלול.</t>
  </si>
  <si>
    <t xml:space="preserve">חשיפה לנכסים כאמור תושג באמצעות השקעה במישרין והן באמצעות השקעה בנגזרים (לרבות חוזים עתידיים, אופציות וכתבי אופציות), בקרנות סל, בקרנות נאמנות ובקרנות השקעה המתמחות בחוב. </t>
  </si>
  <si>
    <t>החל מיום 1 ביולי 2024 השקעה בקרנות השקעה מתמחות בחוב תהיה בתנאי שבהתאם למדיניות ההשקעה שלהן, שיעור החשיפה לחוב לא יפחת מ 75%.</t>
  </si>
  <si>
    <t xml:space="preserve">יתרת הנכסים תושקע בכפוף להוראות הדין ובתנאי ששיעור החשיפה הכולל במסלול לא יעלה על 120% מנכסי המסלול. </t>
  </si>
  <si>
    <t>השקעה במסלול זה עשויה להיות חשופה לסיכוני מטבע.</t>
  </si>
  <si>
    <t>מסלול אשראי ואג"ח בניהול הכשרה חברה לביטוח</t>
  </si>
  <si>
    <t xml:space="preserve">נכסי המסלול יהיו חשופים לאשראי ואג"ח באמצעות הנכסים הבאים בארץ ובחו"ל: פיקדונות, אג"ח סחירות ושאינן סחירות לרבות אג"ח הכוללות רכיב המרה, ני"ע מסחריים, </t>
  </si>
  <si>
    <t xml:space="preserve">שהנפיקו תאגידים או ממשלות, הלוואות שאינן סחירות שהועמדו לתאגידים ולפרטיים, קרנות השקעה וקרנות סל אשר מירב נכסיהן מושקעים באפיקי חוב, בשיעור חשיפה שלא יפחת מ-75%. </t>
  </si>
  <si>
    <t xml:space="preserve">חשיפה למניות תהיה בשיעור שלא יעלה על 25% מנכסי המסלול. שיעור החשיפה הכולל במסלול לא יעלה על 120% מנכסי המסלול. </t>
  </si>
  <si>
    <t xml:space="preserve">חשיפה לנכסים כאמור תושג באמצעות השקעה במישרין והן באמצעות השקעה בנגזרים (לרבות חוזים עתידיים, אופציות וכתבי אופציות), בקרנות סל, בקרנות נאמנות, בקרנות השקעה ובקרנות השקעה המתמחות בחוב. </t>
  </si>
  <si>
    <t xml:space="preserve">החל מיום 1 ביולי 2024 השקעה בקרנות השקעה מתמחות בחוב תהיה בתנאי שבהתאם למדיניות ההשקעה שלהן, שיעור החשיפה לחוב לא יפחת מ 75%. </t>
  </si>
  <si>
    <t>יתרת הנכסים תושקע בכפוף להוראות הדין ובתנאי ששיעור החשיפה הכולל במסלול לא יעלה על 120% מנכסי המסלול. השקעה במסלול זה עשויה להיות חשופה לסיכוני מטבע.</t>
  </si>
  <si>
    <t xml:space="preserve">ההשקעה עשויה להתבצע  הן במישרין (בנכסי בסיס) והן באמצעות השקעה בנגזרים (לרבות חוזים עתידיים, אופציות וכתבי אופציות ולרבות נגזרים לא סחירים אשר משמשים לצרכי גידור ונגזרים לא סחירים אשר שווים נגזר מנכס בסיס סחיר), בקרנות סל ובקרנות נאמנות. </t>
  </si>
  <si>
    <t xml:space="preserve">יתרת הנכסים תושקע במזומנים ופיקדונות שהופקדו לתקופה שאינה עולה על 3 חודשים ממועד הפקדתם. השקעה במסלול זה עשויה להיות חשופה לסיכוני מטבע. </t>
  </si>
  <si>
    <t>יתרת נכסי המסלול יעקבו אחר מדדים שונים, למעט שיעור מהנכסים שיושקע באופן הבא:</t>
  </si>
  <si>
    <t>           א.         בנגזרים המשמשים לצרכי גידור;</t>
  </si>
  <si>
    <t>           ב.         לצורך הפקדות, משיכות והעברות כספים או טיפול בביטחונות בגין נגזרים, באחד או יותר מן הבאים:</t>
  </si>
  <si>
    <t>המעקב אחר המדדים כאמור יהיה בכפוף להוראות הדין ועשוי להיות חשוף לסיכוני מטבע.</t>
  </si>
  <si>
    <t xml:space="preserve">נכסי המסלול יעקבו באמצעות מכשירים עוקבי מדד ובשיעור שלא יפחת מ-75% ולא יעלה על 100%, אחר מדדי מניות או מדדי אג"ח קונצרני או מדדי אג"ח ממשלות, או שילוב ביניהם, ולכל הפחות אחר שלושה מדדים כאמור שאינם דומים. </t>
  </si>
  <si>
    <t xml:space="preserve">שיעור המעקב אחר כל אחד משלושת המדדים, ששיעורם מסך נכסי המסלול הוא הגדול ביותר, לא יפחת מ-10% ולא יעלה על 50% מנכסי המסלול. </t>
  </si>
  <si>
    <t xml:space="preserve">                       1) מזומנים;</t>
  </si>
  <si>
    <t xml:space="preserve">                       2) מק"מ;</t>
  </si>
  <si>
    <t xml:space="preserve">                       3) פיקדונות שהופקדו לתקופה שאינה עולה על 12 חודשים ממועד הפקדתם;</t>
  </si>
  <si>
    <t xml:space="preserve">                       4) באג"ח של מדינת ישראל שמועד פירעונן אינו עולה על 12 חודשים;</t>
  </si>
  <si>
    <t xml:space="preserve">                       5) באג"ח של מדינת חוץ מאושרת שמועד פירעונן אינו עולה על 12 חודשים, ובלבד שהאג"ח והנגזר נרכשו באותה מדינת חוץ מאושרת; </t>
  </si>
  <si>
    <t xml:space="preserve">                       6) קרן כספית שהגדרתה בתקנות השקעות משותפות בנאמנות (נכסים שמותר לקנות ולהחזיק בקרן ושיעוריהם המרביים), התשנ"ה-1994.</t>
  </si>
  <si>
    <t>הכשרה - עוקב מדד S&amp;P500</t>
  </si>
  <si>
    <t>S&amp;P500 - 100%</t>
  </si>
  <si>
    <t>המעקב אחר המדד יהיה בכפוף להוראות הדין ועשוי להיות חשוף לסיכוני מטבע.</t>
  </si>
  <si>
    <t xml:space="preserve">           ב.         לצורך הפקדות, משיכות והעברות כספים או טיפול בביטחונות בגין נגזרים, באחד או יותר מן הבאים: </t>
  </si>
  <si>
    <t xml:space="preserve">נכסי המסלול, יעקבו באמצעות מכשירים עוקבי מדד ונגזרים (לרבות חוזים עתידיים, אופציות וכתבי אופציות) ובשיעור חשיפה שלא יעלה על 100% מנכסי המסלול, אחר מדד 500 S&amp;P. </t>
  </si>
  <si>
    <t>נכסי המסלול העוקבים אחר המדד יהיו כל נכסי המסלול למעט שיעור מהנכסים שיושקע באופן הבא:</t>
  </si>
  <si>
    <t xml:space="preserve">                       1) מזומנים; </t>
  </si>
  <si>
    <t xml:space="preserve">                       3) פיקדונות שהופקדו לתקופה שאינה עולה על 12 חודשים ממועד הפקדתם, </t>
  </si>
  <si>
    <t xml:space="preserve">                       4) אג"ח של מדינת ישראל שמועד פירעונן אינו עולה על 12 חודשים;</t>
  </si>
  <si>
    <t>מסלול אג"ח ממשלות בניהול: הכשרה חברה לביטוח</t>
  </si>
  <si>
    <t>מסלול אג"ח ממשלות בניהול: אלטשולר שחם, מיטב, ילין לפידות, מור, אנליסט</t>
  </si>
  <si>
    <t xml:space="preserve">נכסי המסלול יהיו חשופים לאג"ח של ממשלות בדירוג של מדינת חוץ מאושרת כהגדרתה בתקנות כללי השקעה, בשיעור חשיפה שלא יפחת מ-75% ולא יעלה על 120% מנכסי המסלול. </t>
  </si>
  <si>
    <t xml:space="preserve">חשיפה לנכסים כאמור תושג באמצעות השקעה במישרין והן באמצעות השקעה בנגזרים (לרבות חוזים עתידיים, אופציות וכתבי אופציות), בקרנות סל ובקרנות נאמנות. </t>
  </si>
  <si>
    <t>חשיפה לנכסים כאמור תושג באמצעות השקעה במישרין ובאמצעות השקעה בנגזרים (לרבות חוזים עתידיים, אופציות וכתבי אופציות), בקרנות סל, בקרנות נאמנות ובקרנות השקעה.</t>
  </si>
  <si>
    <t xml:space="preserve">השקעה במסלול זה עשויה להיות חשופה לסיכוני מטבע. </t>
  </si>
  <si>
    <t>מסלול אשראי ואג"ח (עד 25% מניות) בניהול הכשרה חברה לביטוח</t>
  </si>
  <si>
    <t>מסלול כללי מיטב 2025</t>
  </si>
  <si>
    <t>מסלול כללי ילין 2025</t>
  </si>
  <si>
    <t>מסלול כללי מור 2025</t>
  </si>
  <si>
    <t>מסלול כללי אנליסט 2025</t>
  </si>
  <si>
    <t>שיעור חשיפה מומלץ לשנת 2025</t>
  </si>
  <si>
    <t>שינוי מ- 2024</t>
  </si>
  <si>
    <t>מדיניות השקעות 2024</t>
  </si>
  <si>
    <t>מסלול כללי אלטשולר שחם 2025</t>
  </si>
  <si>
    <t>שינוי ממדיניות 2024</t>
  </si>
  <si>
    <t>שיעור חשיפה ליום 13/12/2024</t>
  </si>
  <si>
    <t>שיעור חשיפה ליום 13/12/2024 (ממוצע כלל המנהלים)</t>
  </si>
  <si>
    <t>מגבלת עמלת ניהול חיצוני לשנת 2025</t>
  </si>
  <si>
    <t xml:space="preserve">שיעור חשיפה ליום 13/12/2024 </t>
  </si>
  <si>
    <t>80% דולר 20% אירו</t>
  </si>
  <si>
    <t xml:space="preserve">35% - ת"א 125 </t>
  </si>
  <si>
    <t>65% - MSCI World</t>
  </si>
  <si>
    <t>מדיניות קודמת</t>
  </si>
  <si>
    <t>שינוי ממדיניות קודמת</t>
  </si>
  <si>
    <t>בתאריך 19.03.2025 אישר הדירקטוריון את השינוי הבא</t>
  </si>
  <si>
    <t>שינוי החל מתאריך 19.03.25</t>
  </si>
  <si>
    <t>מניות (סחיר בארץ)</t>
  </si>
  <si>
    <t>אג"ח ממשלתי (סחיר בארץ)</t>
  </si>
  <si>
    <t>אג"ח קונצרני (סחיר בארץ)</t>
  </si>
  <si>
    <t>סחיר בארץ ובחו"ל</t>
  </si>
  <si>
    <t>סחיר בארץ</t>
  </si>
  <si>
    <t>בתאריך 19.03.2025 אישר הדירקטוריון את השינוי הבא (נכנס לתוקף ב- 01.04.2025)</t>
  </si>
  <si>
    <t>בתאריך 28.4.2025 אישר הדירקטוריון את השינוי הבא</t>
  </si>
  <si>
    <t>שינוי החל מתאריך 28.4.25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</si>
</sst>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0%"/>
  </numFmts>
  <fonts count="28" x14ac:knownFonts="1">
    <font>
      <sz val="11"/>
      <color theme="1"/>
      <name val="Arial"/>
      <family val="2"/>
      <charset val="177"/>
      <scheme val="minor"/>
    </font>
    <font>
      <b/>
      <sz val="11"/>
      <color indexed="8"/>
      <name val="Arial"/>
      <family val="2"/>
    </font>
    <font>
      <sz val="8"/>
      <name val="Arial"/>
      <family val="2"/>
      <charset val="177"/>
    </font>
    <font>
      <sz val="11"/>
      <color rgb="FFFF0000"/>
      <name val="Arial"/>
      <family val="2"/>
      <charset val="177"/>
      <scheme val="minor"/>
    </font>
    <font>
      <sz val="10"/>
      <color theme="1"/>
      <name val="Arial"/>
      <family val="2"/>
    </font>
    <font>
      <b/>
      <u/>
      <sz val="11"/>
      <color theme="1"/>
      <name val="Arial"/>
      <family val="2"/>
      <scheme val="minor"/>
    </font>
    <font>
      <sz val="12"/>
      <color theme="1"/>
      <name val="David"/>
      <family val="2"/>
      <charset val="177"/>
    </font>
    <font>
      <b/>
      <sz val="11"/>
      <color theme="1"/>
      <name val="Arial"/>
      <family val="2"/>
      <scheme val="minor"/>
    </font>
    <font>
      <sz val="11"/>
      <color theme="1"/>
      <name val="Arial"/>
      <family val="2"/>
      <scheme val="minor"/>
    </font>
    <font>
      <b/>
      <sz val="12"/>
      <name val="Arial"/>
      <family val="2"/>
      <scheme val="minor"/>
    </font>
    <font>
      <sz val="11"/>
      <color theme="1"/>
      <name val="Arial"/>
      <family val="2"/>
      <charset val="177"/>
      <scheme val="minor"/>
    </font>
    <font>
      <sz val="10"/>
      <name val="Miriam"/>
      <family val="2"/>
    </font>
    <font>
      <sz val="13"/>
      <color theme="1"/>
      <name val="Arial"/>
      <family val="2"/>
      <scheme val="minor"/>
    </font>
    <font>
      <b/>
      <sz val="11"/>
      <color indexed="9"/>
      <name val="Arial"/>
      <family val="2"/>
    </font>
    <font>
      <sz val="9"/>
      <color indexed="8"/>
      <name val="Arial"/>
      <family val="2"/>
    </font>
    <font>
      <sz val="11"/>
      <name val="Arial"/>
      <family val="2"/>
      <charset val="177"/>
      <scheme val="minor"/>
    </font>
    <font>
      <sz val="13"/>
      <color theme="1"/>
      <name val="Arial"/>
      <family val="2"/>
      <charset val="177"/>
      <scheme val="minor"/>
    </font>
    <font>
      <b/>
      <sz val="11"/>
      <name val="Arial"/>
      <family val="2"/>
      <scheme val="minor"/>
    </font>
    <font>
      <sz val="11"/>
      <color indexed="8"/>
      <name val="Arial"/>
      <family val="2"/>
    </font>
    <font>
      <b/>
      <sz val="11"/>
      <name val="Arial"/>
      <family val="2"/>
      <charset val="177"/>
    </font>
    <font>
      <b/>
      <sz val="13"/>
      <name val="Arial"/>
      <family val="2"/>
      <scheme val="minor"/>
    </font>
    <font>
      <sz val="13"/>
      <color theme="1"/>
      <name val="David"/>
      <family val="2"/>
      <charset val="177"/>
    </font>
    <font>
      <sz val="13"/>
      <color rgb="FFFF0000"/>
      <name val="Arial"/>
      <family val="2"/>
      <scheme val="minor"/>
    </font>
    <font>
      <sz val="12"/>
      <color theme="1"/>
      <name val="Arial"/>
      <family val="2"/>
      <scheme val="minor"/>
    </font>
    <font>
      <b/>
      <sz val="11"/>
      <name val="Arial"/>
      <family val="2"/>
      <charset val="177"/>
      <scheme val="minor"/>
    </font>
    <font>
      <b/>
      <sz val="11"/>
      <name val="Arial"/>
      <family val="2"/>
    </font>
    <font>
      <sz val="11"/>
      <name val="Arial"/>
      <family val="2"/>
      <charset val="177"/>
    </font>
    <font>
      <sz val="11"/>
      <name val="Arial"/>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indexed="10"/>
        <bgColor indexed="0"/>
      </patternFill>
    </fill>
    <fill>
      <patternFill patternType="solid">
        <fgColor indexed="9"/>
        <bgColor indexed="0"/>
      </patternFill>
    </fill>
    <fill>
      <patternFill patternType="solid">
        <fgColor theme="6" tint="0.39997558519241921"/>
        <bgColor indexed="64"/>
      </patternFill>
    </fill>
    <fill>
      <patternFill patternType="solid">
        <fgColor theme="2"/>
        <bgColor indexed="64"/>
      </patternFill>
    </fill>
    <fill>
      <patternFill patternType="solid">
        <fgColor theme="0" tint="-0.249977111117893"/>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11"/>
      </left>
      <right style="thin">
        <color indexed="11"/>
      </right>
      <top style="thin">
        <color indexed="11"/>
      </top>
      <bottom style="thin">
        <color indexed="11"/>
      </bottom>
      <diagonal/>
    </border>
    <border>
      <left/>
      <right/>
      <top/>
      <bottom style="thin">
        <color indexed="64"/>
      </bottom>
      <diagonal/>
    </border>
    <border>
      <left style="thin">
        <color indexed="64"/>
      </left>
      <right style="thin">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thin">
        <color auto="1"/>
      </top>
      <bottom/>
      <diagonal/>
    </border>
    <border>
      <left/>
      <right/>
      <top style="thin">
        <color auto="1"/>
      </top>
      <bottom style="thin">
        <color auto="1"/>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s>
  <cellStyleXfs count="4">
    <xf numFmtId="0" fontId="0" fillId="0" borderId="0"/>
    <xf numFmtId="9" fontId="10" fillId="0" borderId="0" applyFont="0" applyFill="0" applyBorder="0" applyAlignment="0" applyProtection="0"/>
    <xf numFmtId="0" fontId="11" fillId="0" borderId="0"/>
    <xf numFmtId="0" fontId="10" fillId="0" borderId="0"/>
  </cellStyleXfs>
  <cellXfs count="543">
    <xf numFmtId="0" fontId="0" fillId="0" borderId="0" xfId="0"/>
    <xf numFmtId="9" fontId="0" fillId="0" borderId="0" xfId="0" applyNumberFormat="1" applyBorder="1" applyAlignment="1">
      <alignment horizontal="center"/>
    </xf>
    <xf numFmtId="9" fontId="3" fillId="0" borderId="0" xfId="0" applyNumberFormat="1" applyFont="1" applyBorder="1" applyAlignment="1">
      <alignment horizontal="center"/>
    </xf>
    <xf numFmtId="49" fontId="3" fillId="0" borderId="0" xfId="0" applyNumberFormat="1" applyFont="1" applyBorder="1" applyAlignment="1">
      <alignment horizontal="center"/>
    </xf>
    <xf numFmtId="0" fontId="3" fillId="0" borderId="0" xfId="0" applyFont="1" applyBorder="1" applyAlignment="1">
      <alignment horizontal="center"/>
    </xf>
    <xf numFmtId="0" fontId="0" fillId="0" borderId="0" xfId="0" applyBorder="1" applyAlignment="1">
      <alignment horizontal="center" wrapText="1"/>
    </xf>
    <xf numFmtId="0" fontId="0" fillId="0" borderId="0" xfId="0" applyBorder="1" applyAlignment="1">
      <alignment horizontal="center"/>
    </xf>
    <xf numFmtId="0" fontId="9" fillId="0" borderId="0" xfId="0" applyFont="1" applyBorder="1" applyAlignment="1">
      <alignment horizontal="center"/>
    </xf>
    <xf numFmtId="0" fontId="0" fillId="0" borderId="0" xfId="0" applyAlignment="1">
      <alignment horizontal="center"/>
    </xf>
    <xf numFmtId="0" fontId="6" fillId="0" borderId="0" xfId="0" applyFont="1" applyAlignment="1">
      <alignment horizontal="center"/>
    </xf>
    <xf numFmtId="0" fontId="0" fillId="3" borderId="2" xfId="0" applyFill="1" applyBorder="1" applyAlignment="1">
      <alignment horizontal="center" vertical="center" wrapText="1" readingOrder="2"/>
    </xf>
    <xf numFmtId="0" fontId="5" fillId="0" borderId="0" xfId="0" applyFont="1" applyAlignment="1">
      <alignment horizontal="center"/>
    </xf>
    <xf numFmtId="0" fontId="0" fillId="0" borderId="0" xfId="0" applyAlignment="1">
      <alignment horizontal="center"/>
    </xf>
    <xf numFmtId="49" fontId="13" fillId="7" borderId="46" xfId="0" applyNumberFormat="1" applyFont="1" applyFill="1" applyBorder="1" applyAlignment="1" applyProtection="1">
      <alignment horizontal="center" vertical="center" wrapText="1" readingOrder="2"/>
      <protection locked="0"/>
    </xf>
    <xf numFmtId="0" fontId="13" fillId="7" borderId="46" xfId="0" applyFont="1" applyFill="1" applyBorder="1" applyAlignment="1" applyProtection="1">
      <alignment horizontal="center" vertical="center" wrapText="1" readingOrder="1"/>
      <protection locked="0"/>
    </xf>
    <xf numFmtId="49" fontId="0" fillId="0" borderId="0" xfId="0" applyNumberFormat="1"/>
    <xf numFmtId="0" fontId="0" fillId="0" borderId="0" xfId="0" applyAlignment="1">
      <alignment horizontal="center" vertical="center"/>
    </xf>
    <xf numFmtId="10" fontId="14" fillId="8" borderId="46" xfId="0" applyNumberFormat="1" applyFont="1" applyFill="1" applyBorder="1" applyAlignment="1" applyProtection="1">
      <alignment horizontal="center" vertical="center" wrapText="1" readingOrder="1"/>
      <protection locked="0"/>
    </xf>
    <xf numFmtId="49" fontId="14" fillId="8" borderId="46" xfId="0" applyNumberFormat="1" applyFont="1" applyFill="1" applyBorder="1" applyAlignment="1" applyProtection="1">
      <alignment horizontal="center" vertical="center" wrapText="1" readingOrder="1"/>
      <protection locked="0"/>
    </xf>
    <xf numFmtId="49" fontId="14" fillId="8" borderId="46" xfId="0" applyNumberFormat="1" applyFont="1" applyFill="1" applyBorder="1" applyAlignment="1" applyProtection="1">
      <alignment horizontal="center" vertical="center" wrapText="1" readingOrder="2"/>
      <protection locked="0"/>
    </xf>
    <xf numFmtId="10" fontId="14" fillId="8" borderId="46" xfId="1" applyNumberFormat="1" applyFont="1" applyFill="1" applyBorder="1" applyAlignment="1" applyProtection="1">
      <alignment horizontal="center" vertical="center" wrapText="1" readingOrder="1"/>
      <protection locked="0"/>
    </xf>
    <xf numFmtId="0" fontId="14" fillId="8" borderId="46" xfId="0" applyFont="1" applyFill="1" applyBorder="1" applyAlignment="1" applyProtection="1">
      <alignment horizontal="center" vertical="center" wrapText="1" readingOrder="1"/>
      <protection locked="0"/>
    </xf>
    <xf numFmtId="10" fontId="13" fillId="7" borderId="46" xfId="1" applyNumberFormat="1" applyFont="1" applyFill="1" applyBorder="1" applyAlignment="1" applyProtection="1">
      <alignment horizontal="center" vertical="center" wrapText="1" readingOrder="1"/>
      <protection locked="0"/>
    </xf>
    <xf numFmtId="10" fontId="0" fillId="0" borderId="0" xfId="1" applyNumberFormat="1" applyFont="1" applyAlignment="1">
      <alignment horizontal="center" vertical="center"/>
    </xf>
    <xf numFmtId="10" fontId="14" fillId="0" borderId="46" xfId="1" applyNumberFormat="1" applyFont="1" applyFill="1" applyBorder="1" applyAlignment="1" applyProtection="1">
      <alignment horizontal="center" vertical="center" wrapText="1" readingOrder="1"/>
      <protection locked="0"/>
    </xf>
    <xf numFmtId="164" fontId="0" fillId="0" borderId="0" xfId="1" applyNumberFormat="1" applyFont="1" applyAlignment="1">
      <alignment horizontal="center"/>
    </xf>
    <xf numFmtId="0" fontId="7" fillId="0" borderId="0" xfId="0" applyFont="1" applyAlignment="1">
      <alignment horizontal="center"/>
    </xf>
    <xf numFmtId="9" fontId="10" fillId="9" borderId="36" xfId="3" applyNumberFormat="1" applyFont="1" applyFill="1" applyBorder="1" applyAlignment="1">
      <alignment horizontal="center" vertical="center"/>
    </xf>
    <xf numFmtId="0" fontId="0" fillId="3" borderId="3" xfId="0" applyFill="1" applyBorder="1" applyAlignment="1">
      <alignment horizontal="center" vertical="center" wrapText="1" readingOrder="2"/>
    </xf>
    <xf numFmtId="0" fontId="0" fillId="3" borderId="4" xfId="0" applyFill="1" applyBorder="1" applyAlignment="1">
      <alignment horizontal="center" vertical="center" wrapText="1" readingOrder="2"/>
    </xf>
    <xf numFmtId="9" fontId="0" fillId="9" borderId="36" xfId="0" applyNumberFormat="1" applyFill="1" applyBorder="1" applyAlignment="1">
      <alignment horizontal="center" vertical="center"/>
    </xf>
    <xf numFmtId="0" fontId="0" fillId="3" borderId="1" xfId="0" applyFill="1" applyBorder="1" applyAlignment="1">
      <alignment horizontal="center" vertical="center" wrapText="1" readingOrder="2"/>
    </xf>
    <xf numFmtId="9" fontId="0" fillId="9" borderId="14" xfId="0" applyNumberFormat="1" applyFont="1" applyFill="1" applyBorder="1" applyAlignment="1">
      <alignment horizontal="center" vertical="center"/>
    </xf>
    <xf numFmtId="0" fontId="0" fillId="3" borderId="29" xfId="0" applyFill="1" applyBorder="1" applyAlignment="1">
      <alignment horizontal="center" vertical="center" wrapText="1" readingOrder="2"/>
    </xf>
    <xf numFmtId="9" fontId="8" fillId="2" borderId="40" xfId="3" applyNumberFormat="1" applyFont="1" applyFill="1" applyBorder="1" applyAlignment="1">
      <alignment horizontal="center" vertical="center"/>
    </xf>
    <xf numFmtId="0" fontId="8" fillId="2" borderId="31" xfId="0" applyFont="1" applyFill="1" applyBorder="1" applyAlignment="1">
      <alignment horizontal="center" vertical="center"/>
    </xf>
    <xf numFmtId="9" fontId="0" fillId="0" borderId="56" xfId="0" applyNumberFormat="1" applyBorder="1" applyAlignment="1">
      <alignment horizontal="center" vertical="center"/>
    </xf>
    <xf numFmtId="0" fontId="0" fillId="0" borderId="0" xfId="0" applyFill="1" applyAlignment="1">
      <alignment horizontal="center"/>
    </xf>
    <xf numFmtId="0" fontId="0" fillId="0" borderId="0" xfId="0" applyAlignment="1">
      <alignment horizontal="center"/>
    </xf>
    <xf numFmtId="0" fontId="7" fillId="4" borderId="15" xfId="3" applyFont="1" applyFill="1" applyBorder="1" applyAlignment="1">
      <alignment horizontal="center" vertical="center" wrapText="1"/>
    </xf>
    <xf numFmtId="0" fontId="7" fillId="9" borderId="15" xfId="3" applyFont="1" applyFill="1" applyBorder="1" applyAlignment="1">
      <alignment horizontal="center" vertical="center" wrapText="1"/>
    </xf>
    <xf numFmtId="0" fontId="7" fillId="0" borderId="31" xfId="3" applyFont="1" applyBorder="1" applyAlignment="1">
      <alignment horizontal="center" vertical="center" wrapText="1"/>
    </xf>
    <xf numFmtId="0" fontId="10" fillId="3" borderId="2" xfId="3" applyFill="1" applyBorder="1" applyAlignment="1">
      <alignment horizontal="center" vertical="center" wrapText="1" readingOrder="2"/>
    </xf>
    <xf numFmtId="0" fontId="10" fillId="3" borderId="4" xfId="3" applyFill="1" applyBorder="1" applyAlignment="1">
      <alignment horizontal="center" vertical="center" wrapText="1" readingOrder="2"/>
    </xf>
    <xf numFmtId="9" fontId="10" fillId="3" borderId="2" xfId="3" applyNumberFormat="1" applyFill="1" applyBorder="1" applyAlignment="1">
      <alignment horizontal="center" vertical="center" readingOrder="2"/>
    </xf>
    <xf numFmtId="9" fontId="10" fillId="9" borderId="36" xfId="3" applyNumberFormat="1" applyFill="1" applyBorder="1" applyAlignment="1">
      <alignment horizontal="center" vertical="center"/>
    </xf>
    <xf numFmtId="49" fontId="7" fillId="3" borderId="21" xfId="3" applyNumberFormat="1" applyFont="1" applyFill="1" applyBorder="1" applyAlignment="1">
      <alignment horizontal="center" vertical="center"/>
    </xf>
    <xf numFmtId="0" fontId="0" fillId="3" borderId="1" xfId="3" applyFont="1" applyFill="1" applyBorder="1" applyAlignment="1">
      <alignment horizontal="center" vertical="center" wrapText="1" readingOrder="2"/>
    </xf>
    <xf numFmtId="9" fontId="10" fillId="0" borderId="50" xfId="3" applyNumberFormat="1" applyFont="1" applyBorder="1" applyAlignment="1">
      <alignment horizontal="center" vertical="center"/>
    </xf>
    <xf numFmtId="0" fontId="0" fillId="0" borderId="24" xfId="3" applyFont="1" applyBorder="1" applyAlignment="1">
      <alignment horizontal="center" vertical="center"/>
    </xf>
    <xf numFmtId="49" fontId="7" fillId="0" borderId="18" xfId="3" applyNumberFormat="1" applyFont="1" applyBorder="1" applyAlignment="1">
      <alignment horizontal="center" vertical="center"/>
    </xf>
    <xf numFmtId="0" fontId="0" fillId="0" borderId="3" xfId="3" applyFont="1" applyBorder="1" applyAlignment="1">
      <alignment horizontal="center" vertical="center"/>
    </xf>
    <xf numFmtId="9" fontId="10" fillId="0" borderId="9" xfId="3" applyNumberFormat="1" applyBorder="1" applyAlignment="1">
      <alignment horizontal="center" vertical="center"/>
    </xf>
    <xf numFmtId="9" fontId="7" fillId="9" borderId="15" xfId="3" applyNumberFormat="1" applyFont="1" applyFill="1" applyBorder="1" applyAlignment="1">
      <alignment horizontal="center" vertical="center"/>
    </xf>
    <xf numFmtId="0" fontId="7" fillId="2" borderId="31" xfId="3" applyFont="1" applyFill="1" applyBorder="1" applyAlignment="1">
      <alignment horizontal="center" vertical="center"/>
    </xf>
    <xf numFmtId="0" fontId="8" fillId="2" borderId="23" xfId="3" applyFont="1" applyFill="1" applyBorder="1" applyAlignment="1">
      <alignment horizontal="center" vertical="center"/>
    </xf>
    <xf numFmtId="9" fontId="8" fillId="2" borderId="44" xfId="3" applyNumberFormat="1" applyFont="1" applyFill="1" applyBorder="1" applyAlignment="1">
      <alignment horizontal="center" vertical="center"/>
    </xf>
    <xf numFmtId="9" fontId="10" fillId="9" borderId="15" xfId="3" applyNumberFormat="1" applyFill="1" applyBorder="1" applyAlignment="1">
      <alignment horizontal="center" vertical="center"/>
    </xf>
    <xf numFmtId="49" fontId="7" fillId="0" borderId="37" xfId="3" applyNumberFormat="1" applyFont="1" applyBorder="1" applyAlignment="1">
      <alignment horizontal="center" vertical="center"/>
    </xf>
    <xf numFmtId="9" fontId="10" fillId="0" borderId="11" xfId="3" applyNumberFormat="1" applyFont="1" applyBorder="1" applyAlignment="1">
      <alignment horizontal="center" vertical="center"/>
    </xf>
    <xf numFmtId="9" fontId="0" fillId="3" borderId="2" xfId="3" applyNumberFormat="1" applyFont="1" applyFill="1" applyBorder="1" applyAlignment="1">
      <alignment horizontal="center" vertical="center" readingOrder="2"/>
    </xf>
    <xf numFmtId="9" fontId="0" fillId="3" borderId="1" xfId="3" applyNumberFormat="1" applyFont="1" applyFill="1" applyBorder="1" applyAlignment="1">
      <alignment horizontal="center" vertical="center" readingOrder="2"/>
    </xf>
    <xf numFmtId="49" fontId="7" fillId="0" borderId="21" xfId="3" applyNumberFormat="1" applyFont="1" applyBorder="1" applyAlignment="1">
      <alignment horizontal="center" vertical="center"/>
    </xf>
    <xf numFmtId="0" fontId="0" fillId="0" borderId="1" xfId="3" applyFont="1" applyBorder="1" applyAlignment="1">
      <alignment horizontal="center" vertical="center"/>
    </xf>
    <xf numFmtId="9" fontId="10" fillId="0" borderId="34" xfId="3" applyNumberFormat="1" applyBorder="1" applyAlignment="1">
      <alignment horizontal="center" vertical="center"/>
    </xf>
    <xf numFmtId="0" fontId="4" fillId="0" borderId="0" xfId="0" applyFont="1" applyFill="1" applyAlignment="1">
      <alignment horizontal="center" readingOrder="2"/>
    </xf>
    <xf numFmtId="0" fontId="15" fillId="2" borderId="23" xfId="0" applyFont="1" applyFill="1" applyBorder="1" applyAlignment="1">
      <alignment horizontal="center" vertical="center"/>
    </xf>
    <xf numFmtId="0" fontId="0" fillId="2" borderId="23" xfId="0" applyFill="1" applyBorder="1" applyAlignment="1">
      <alignment horizontal="center" vertical="center" wrapText="1" readingOrder="2"/>
    </xf>
    <xf numFmtId="9" fontId="0" fillId="2" borderId="40" xfId="0" applyNumberFormat="1" applyFill="1" applyBorder="1" applyAlignment="1">
      <alignment horizontal="center" vertical="center"/>
    </xf>
    <xf numFmtId="0" fontId="0" fillId="0" borderId="36" xfId="3" applyFont="1" applyBorder="1" applyAlignment="1">
      <alignment horizontal="center" vertical="center" wrapText="1"/>
    </xf>
    <xf numFmtId="0" fontId="1" fillId="2" borderId="15" xfId="0" applyFont="1" applyFill="1" applyBorder="1" applyAlignment="1">
      <alignment horizontal="center" vertical="center"/>
    </xf>
    <xf numFmtId="0" fontId="0" fillId="3" borderId="14" xfId="0" applyFont="1" applyFill="1" applyBorder="1" applyAlignment="1">
      <alignment horizontal="center" vertical="center" wrapText="1"/>
    </xf>
    <xf numFmtId="0" fontId="0" fillId="0" borderId="32" xfId="3" applyFont="1" applyBorder="1" applyAlignment="1">
      <alignment horizontal="center" vertical="center" wrapText="1"/>
    </xf>
    <xf numFmtId="0" fontId="0" fillId="0" borderId="13" xfId="0" applyBorder="1" applyAlignment="1">
      <alignment horizontal="center" vertical="center"/>
    </xf>
    <xf numFmtId="0" fontId="0" fillId="0" borderId="13" xfId="0" applyBorder="1" applyAlignment="1">
      <alignment horizontal="center" vertical="center" wrapText="1"/>
    </xf>
    <xf numFmtId="0" fontId="10" fillId="0" borderId="13" xfId="3" applyBorder="1" applyAlignment="1">
      <alignment horizontal="center" vertical="center" wrapText="1"/>
    </xf>
    <xf numFmtId="0" fontId="0" fillId="3" borderId="0" xfId="0" applyFill="1" applyBorder="1" applyAlignment="1">
      <alignment horizontal="center" vertical="center" wrapText="1" readingOrder="2"/>
    </xf>
    <xf numFmtId="9" fontId="0" fillId="3" borderId="0" xfId="0" applyNumberFormat="1" applyFill="1" applyBorder="1" applyAlignment="1">
      <alignment horizontal="center" vertical="center" readingOrder="2"/>
    </xf>
    <xf numFmtId="0" fontId="0" fillId="3" borderId="47" xfId="0" applyFill="1" applyBorder="1" applyAlignment="1">
      <alignment horizontal="center" vertical="center" wrapText="1" readingOrder="2"/>
    </xf>
    <xf numFmtId="9" fontId="0" fillId="3" borderId="17" xfId="3" applyNumberFormat="1" applyFont="1" applyFill="1" applyBorder="1" applyAlignment="1">
      <alignment horizontal="center" vertical="center" readingOrder="2"/>
    </xf>
    <xf numFmtId="0" fontId="0" fillId="2" borderId="30" xfId="0" applyFill="1" applyBorder="1" applyAlignment="1">
      <alignment horizontal="center" vertical="center" wrapText="1" readingOrder="2"/>
    </xf>
    <xf numFmtId="0" fontId="10" fillId="0" borderId="32" xfId="3" applyBorder="1" applyAlignment="1">
      <alignment horizontal="center" vertical="center" wrapText="1"/>
    </xf>
    <xf numFmtId="0" fontId="1" fillId="2" borderId="15" xfId="3" applyFont="1" applyFill="1" applyBorder="1" applyAlignment="1">
      <alignment horizontal="center" vertical="center"/>
    </xf>
    <xf numFmtId="0" fontId="0" fillId="0" borderId="14" xfId="3" applyFont="1" applyBorder="1" applyAlignment="1">
      <alignment horizontal="center" vertical="center"/>
    </xf>
    <xf numFmtId="10" fontId="1" fillId="2" borderId="43" xfId="0" applyNumberFormat="1" applyFont="1" applyFill="1" applyBorder="1" applyAlignment="1">
      <alignment horizontal="center" vertical="center"/>
    </xf>
    <xf numFmtId="0" fontId="0" fillId="0" borderId="32" xfId="0" applyBorder="1" applyAlignment="1">
      <alignment horizontal="center" vertical="center" wrapText="1"/>
    </xf>
    <xf numFmtId="165" fontId="0" fillId="0" borderId="0" xfId="0" applyNumberFormat="1" applyAlignment="1">
      <alignment horizontal="center"/>
    </xf>
    <xf numFmtId="9" fontId="0" fillId="9" borderId="36" xfId="0" applyNumberFormat="1" applyFont="1" applyFill="1" applyBorder="1" applyAlignment="1">
      <alignment horizontal="center" vertical="center"/>
    </xf>
    <xf numFmtId="9" fontId="10" fillId="9" borderId="32" xfId="3" applyNumberFormat="1" applyFont="1" applyFill="1" applyBorder="1" applyAlignment="1">
      <alignment horizontal="center" vertical="center"/>
    </xf>
    <xf numFmtId="9" fontId="1" fillId="9" borderId="15" xfId="0" applyNumberFormat="1" applyFont="1" applyFill="1" applyBorder="1" applyAlignment="1">
      <alignment horizontal="center" vertical="center"/>
    </xf>
    <xf numFmtId="10" fontId="7" fillId="5" borderId="52" xfId="0" applyNumberFormat="1" applyFont="1" applyFill="1" applyBorder="1" applyAlignment="1">
      <alignment horizontal="center" vertical="center"/>
    </xf>
    <xf numFmtId="0" fontId="7" fillId="5" borderId="45" xfId="0" applyFont="1" applyFill="1" applyBorder="1" applyAlignment="1">
      <alignment horizontal="center" vertical="center" wrapText="1"/>
    </xf>
    <xf numFmtId="10" fontId="7" fillId="5" borderId="28" xfId="0" applyNumberFormat="1" applyFont="1" applyFill="1" applyBorder="1" applyAlignment="1">
      <alignment horizontal="center" vertical="center"/>
    </xf>
    <xf numFmtId="0" fontId="7" fillId="0" borderId="31" xfId="0" applyFont="1" applyBorder="1" applyAlignment="1">
      <alignment horizontal="center" vertical="center"/>
    </xf>
    <xf numFmtId="49" fontId="7" fillId="0" borderId="21" xfId="0" applyNumberFormat="1" applyFont="1" applyBorder="1" applyAlignment="1">
      <alignment horizontal="center" vertical="center"/>
    </xf>
    <xf numFmtId="0" fontId="7" fillId="2" borderId="31" xfId="0" applyFont="1" applyFill="1" applyBorder="1" applyAlignment="1">
      <alignment horizontal="center" vertical="center"/>
    </xf>
    <xf numFmtId="49" fontId="7" fillId="3" borderId="37" xfId="0" applyNumberFormat="1" applyFont="1" applyFill="1" applyBorder="1" applyAlignment="1">
      <alignment horizontal="center" vertical="center"/>
    </xf>
    <xf numFmtId="49" fontId="7" fillId="0" borderId="20" xfId="0" applyNumberFormat="1" applyFont="1" applyBorder="1" applyAlignment="1">
      <alignment horizontal="center" vertical="center"/>
    </xf>
    <xf numFmtId="9" fontId="10" fillId="9" borderId="14" xfId="3" applyNumberFormat="1" applyFill="1" applyBorder="1" applyAlignment="1">
      <alignment horizontal="center" vertical="center"/>
    </xf>
    <xf numFmtId="49" fontId="7" fillId="0" borderId="21" xfId="0" applyNumberFormat="1" applyFont="1" applyBorder="1" applyAlignment="1">
      <alignment horizontal="center" vertical="center"/>
    </xf>
    <xf numFmtId="0" fontId="0" fillId="3" borderId="16" xfId="3" applyFont="1" applyFill="1" applyBorder="1" applyAlignment="1">
      <alignment horizontal="center" vertical="center" wrapText="1" readingOrder="2"/>
    </xf>
    <xf numFmtId="9" fontId="18" fillId="9" borderId="29" xfId="0" applyNumberFormat="1" applyFont="1" applyFill="1" applyBorder="1" applyAlignment="1">
      <alignment horizontal="center" vertical="center"/>
    </xf>
    <xf numFmtId="0" fontId="0" fillId="0" borderId="36" xfId="0" applyBorder="1" applyAlignment="1">
      <alignment horizontal="center" vertical="center" wrapText="1"/>
    </xf>
    <xf numFmtId="9" fontId="19" fillId="9" borderId="15" xfId="0" applyNumberFormat="1" applyFont="1" applyFill="1" applyBorder="1" applyAlignment="1">
      <alignment horizontal="center" vertical="center"/>
    </xf>
    <xf numFmtId="9" fontId="15" fillId="9" borderId="14" xfId="0" applyNumberFormat="1" applyFont="1" applyFill="1" applyBorder="1" applyAlignment="1">
      <alignment horizontal="center" vertical="center"/>
    </xf>
    <xf numFmtId="0" fontId="7" fillId="0" borderId="15" xfId="0" applyFont="1" applyBorder="1" applyAlignment="1">
      <alignment horizontal="center" vertical="center"/>
    </xf>
    <xf numFmtId="0" fontId="7" fillId="0" borderId="40" xfId="0" applyFont="1" applyBorder="1" applyAlignment="1">
      <alignment horizontal="center" vertical="center"/>
    </xf>
    <xf numFmtId="0" fontId="7" fillId="0" borderId="0" xfId="0" applyFont="1"/>
    <xf numFmtId="0" fontId="7" fillId="0" borderId="22" xfId="3" applyFont="1" applyBorder="1" applyAlignment="1">
      <alignment horizontal="center" vertical="center"/>
    </xf>
    <xf numFmtId="0" fontId="7" fillId="0" borderId="23" xfId="3" applyFont="1" applyBorder="1" applyAlignment="1">
      <alignment horizontal="center" vertical="center" wrapText="1"/>
    </xf>
    <xf numFmtId="0" fontId="7" fillId="0" borderId="30" xfId="0" applyFont="1" applyBorder="1" applyAlignment="1">
      <alignment horizontal="center" vertical="center"/>
    </xf>
    <xf numFmtId="0" fontId="7" fillId="0" borderId="44" xfId="3" applyFont="1" applyBorder="1" applyAlignment="1">
      <alignment horizontal="center" vertical="center" wrapText="1"/>
    </xf>
    <xf numFmtId="0" fontId="9" fillId="0" borderId="5" xfId="0" applyFont="1" applyBorder="1" applyAlignment="1">
      <alignment horizontal="center"/>
    </xf>
    <xf numFmtId="0" fontId="0" fillId="3" borderId="36" xfId="3" applyFont="1" applyFill="1" applyBorder="1" applyAlignment="1">
      <alignment horizontal="center" vertical="center" wrapText="1"/>
    </xf>
    <xf numFmtId="0" fontId="0" fillId="3" borderId="36" xfId="3" applyFont="1" applyFill="1" applyBorder="1" applyAlignment="1">
      <alignment horizontal="center" vertical="center" wrapText="1"/>
    </xf>
    <xf numFmtId="0" fontId="0" fillId="0" borderId="65" xfId="0" applyBorder="1" applyAlignment="1">
      <alignment horizontal="center" vertical="center"/>
    </xf>
    <xf numFmtId="0" fontId="0" fillId="3" borderId="65" xfId="3" applyFont="1" applyFill="1" applyBorder="1" applyAlignment="1">
      <alignment horizontal="center" vertical="center" wrapText="1"/>
    </xf>
    <xf numFmtId="0" fontId="7" fillId="2" borderId="43" xfId="0" applyFont="1" applyFill="1" applyBorder="1" applyAlignment="1">
      <alignment horizontal="center" vertical="center" wrapText="1"/>
    </xf>
    <xf numFmtId="10" fontId="10" fillId="2" borderId="64" xfId="1" applyNumberFormat="1" applyFont="1" applyFill="1" applyBorder="1" applyAlignment="1">
      <alignment horizontal="center" vertical="center" wrapText="1"/>
    </xf>
    <xf numFmtId="10" fontId="0" fillId="2" borderId="0" xfId="1" applyNumberFormat="1" applyFont="1" applyFill="1" applyBorder="1" applyAlignment="1">
      <alignment horizontal="center" vertical="center"/>
    </xf>
    <xf numFmtId="10" fontId="1" fillId="2" borderId="43" xfId="1" applyNumberFormat="1" applyFont="1" applyFill="1" applyBorder="1" applyAlignment="1">
      <alignment horizontal="center" vertical="center"/>
    </xf>
    <xf numFmtId="10" fontId="10" fillId="2" borderId="28" xfId="1" applyNumberFormat="1" applyFill="1" applyBorder="1" applyAlignment="1">
      <alignment horizontal="center" vertical="center"/>
    </xf>
    <xf numFmtId="0" fontId="7" fillId="0" borderId="15" xfId="3" applyFont="1" applyBorder="1" applyAlignment="1">
      <alignment horizontal="center" vertical="center"/>
    </xf>
    <xf numFmtId="0" fontId="0" fillId="0" borderId="13" xfId="3" applyFont="1" applyBorder="1" applyAlignment="1">
      <alignment horizontal="center" vertical="center"/>
    </xf>
    <xf numFmtId="0" fontId="7" fillId="0" borderId="0" xfId="0" applyFont="1" applyAlignment="1">
      <alignment horizontal="center" readingOrder="2"/>
    </xf>
    <xf numFmtId="0" fontId="0" fillId="3" borderId="65" xfId="3" applyFont="1" applyFill="1" applyBorder="1" applyAlignment="1">
      <alignment horizontal="center" vertical="center" wrapText="1"/>
    </xf>
    <xf numFmtId="9" fontId="10" fillId="9" borderId="32" xfId="3" applyNumberFormat="1" applyFont="1" applyFill="1" applyBorder="1" applyAlignment="1">
      <alignment horizontal="center" vertical="center"/>
    </xf>
    <xf numFmtId="9" fontId="15" fillId="9" borderId="32" xfId="3" applyNumberFormat="1" applyFont="1" applyFill="1" applyBorder="1" applyAlignment="1">
      <alignment horizontal="center" vertical="center"/>
    </xf>
    <xf numFmtId="9" fontId="10" fillId="9" borderId="13" xfId="3" applyNumberFormat="1" applyFont="1" applyFill="1" applyBorder="1" applyAlignment="1">
      <alignment horizontal="center" vertical="center"/>
    </xf>
    <xf numFmtId="9" fontId="15" fillId="9" borderId="13" xfId="3" applyNumberFormat="1" applyFont="1" applyFill="1" applyBorder="1" applyAlignment="1">
      <alignment horizontal="center" vertical="center"/>
    </xf>
    <xf numFmtId="0" fontId="16" fillId="0" borderId="0" xfId="0" applyFont="1"/>
    <xf numFmtId="0" fontId="21" fillId="0" borderId="0" xfId="0" applyFont="1"/>
    <xf numFmtId="0" fontId="12" fillId="0" borderId="0" xfId="0" applyFont="1" applyAlignment="1">
      <alignment horizontal="center"/>
    </xf>
    <xf numFmtId="0" fontId="22" fillId="0" borderId="0" xfId="0" applyFont="1" applyAlignment="1">
      <alignment horizontal="center"/>
    </xf>
    <xf numFmtId="0" fontId="0" fillId="3" borderId="36" xfId="3" applyFont="1" applyFill="1" applyBorder="1" applyAlignment="1">
      <alignment horizontal="center" vertical="center" wrapText="1"/>
    </xf>
    <xf numFmtId="49" fontId="7" fillId="3" borderId="21" xfId="0" applyNumberFormat="1" applyFont="1" applyFill="1" applyBorder="1" applyAlignment="1">
      <alignment horizontal="center" vertical="center"/>
    </xf>
    <xf numFmtId="9" fontId="0" fillId="9" borderId="33" xfId="0" applyNumberFormat="1" applyFont="1" applyFill="1" applyBorder="1" applyAlignment="1">
      <alignment horizontal="center" vertical="center"/>
    </xf>
    <xf numFmtId="10" fontId="7" fillId="5" borderId="52" xfId="1" applyNumberFormat="1" applyFont="1" applyFill="1" applyBorder="1" applyAlignment="1">
      <alignment horizontal="center" vertical="center" wrapText="1"/>
    </xf>
    <xf numFmtId="10" fontId="7" fillId="5" borderId="52" xfId="1" applyNumberFormat="1" applyFont="1" applyFill="1" applyBorder="1" applyAlignment="1">
      <alignment horizontal="center" vertical="center"/>
    </xf>
    <xf numFmtId="0" fontId="0" fillId="3" borderId="13" xfId="3" applyFont="1" applyFill="1" applyBorder="1" applyAlignment="1">
      <alignment horizontal="center" vertical="center" wrapText="1"/>
    </xf>
    <xf numFmtId="49" fontId="7" fillId="0" borderId="21" xfId="0" applyNumberFormat="1" applyFont="1" applyBorder="1" applyAlignment="1">
      <alignment horizontal="center" vertical="center"/>
    </xf>
    <xf numFmtId="9" fontId="10" fillId="0" borderId="49" xfId="3" applyNumberFormat="1" applyFont="1" applyFill="1" applyBorder="1" applyAlignment="1">
      <alignment horizontal="center" vertical="center"/>
    </xf>
    <xf numFmtId="9" fontId="0" fillId="0" borderId="34" xfId="0" applyNumberFormat="1" applyFill="1" applyBorder="1" applyAlignment="1">
      <alignment horizontal="center" vertical="center"/>
    </xf>
    <xf numFmtId="9" fontId="10" fillId="0" borderId="34" xfId="3" applyNumberFormat="1" applyFont="1" applyFill="1" applyBorder="1" applyAlignment="1">
      <alignment horizontal="center" vertical="center"/>
    </xf>
    <xf numFmtId="9" fontId="0" fillId="0" borderId="39" xfId="0" applyNumberFormat="1" applyFill="1" applyBorder="1" applyAlignment="1">
      <alignment horizontal="center" vertical="center"/>
    </xf>
    <xf numFmtId="9" fontId="10" fillId="0" borderId="50" xfId="3" applyNumberFormat="1" applyFont="1" applyFill="1" applyBorder="1" applyAlignment="1">
      <alignment horizontal="center" vertical="center"/>
    </xf>
    <xf numFmtId="9" fontId="10" fillId="0" borderId="9" xfId="3" applyNumberFormat="1" applyFill="1" applyBorder="1" applyAlignment="1">
      <alignment horizontal="center" vertical="center"/>
    </xf>
    <xf numFmtId="0" fontId="0" fillId="0" borderId="12" xfId="0" applyBorder="1" applyAlignment="1">
      <alignment horizontal="center" vertical="center"/>
    </xf>
    <xf numFmtId="0" fontId="0" fillId="0" borderId="59" xfId="0" applyBorder="1" applyAlignment="1">
      <alignment horizontal="center" vertical="center" wrapText="1"/>
    </xf>
    <xf numFmtId="0" fontId="0" fillId="0" borderId="70" xfId="0" applyBorder="1" applyAlignment="1">
      <alignment horizontal="center" vertical="center"/>
    </xf>
    <xf numFmtId="0" fontId="0" fillId="3" borderId="48" xfId="0" applyFill="1" applyBorder="1" applyAlignment="1">
      <alignment horizontal="center" vertical="center" wrapText="1" readingOrder="2"/>
    </xf>
    <xf numFmtId="0" fontId="0" fillId="3" borderId="67" xfId="0" applyFill="1" applyBorder="1" applyAlignment="1">
      <alignment horizontal="center" vertical="center" wrapText="1" readingOrder="2"/>
    </xf>
    <xf numFmtId="9" fontId="0" fillId="0" borderId="35" xfId="0" applyNumberFormat="1" applyFill="1" applyBorder="1" applyAlignment="1">
      <alignment horizontal="center" vertical="center" wrapText="1" readingOrder="2"/>
    </xf>
    <xf numFmtId="9" fontId="0" fillId="3" borderId="67" xfId="0" applyNumberFormat="1" applyFill="1" applyBorder="1" applyAlignment="1">
      <alignment horizontal="center" vertical="center" readingOrder="2"/>
    </xf>
    <xf numFmtId="10" fontId="7" fillId="5" borderId="63" xfId="1" applyNumberFormat="1" applyFont="1" applyFill="1" applyBorder="1" applyAlignment="1">
      <alignment horizontal="center" vertical="center"/>
    </xf>
    <xf numFmtId="49" fontId="7" fillId="3" borderId="69" xfId="0" applyNumberFormat="1" applyFont="1" applyFill="1" applyBorder="1" applyAlignment="1">
      <alignment horizontal="center" vertical="center"/>
    </xf>
    <xf numFmtId="9" fontId="0" fillId="0" borderId="71" xfId="0" applyNumberFormat="1" applyFill="1" applyBorder="1" applyAlignment="1">
      <alignment horizontal="center" vertical="center"/>
    </xf>
    <xf numFmtId="9" fontId="10" fillId="0" borderId="35" xfId="3" applyNumberFormat="1" applyFont="1" applyFill="1" applyBorder="1" applyAlignment="1">
      <alignment horizontal="center" vertical="center"/>
    </xf>
    <xf numFmtId="9" fontId="0" fillId="0" borderId="34" xfId="3" applyNumberFormat="1" applyFont="1" applyFill="1" applyBorder="1" applyAlignment="1">
      <alignment horizontal="center" vertical="center"/>
    </xf>
    <xf numFmtId="9" fontId="0" fillId="0" borderId="39" xfId="3" applyNumberFormat="1" applyFont="1" applyFill="1" applyBorder="1" applyAlignment="1">
      <alignment horizontal="center" vertical="center"/>
    </xf>
    <xf numFmtId="9" fontId="8" fillId="2" borderId="40" xfId="1" applyFont="1" applyFill="1" applyBorder="1" applyAlignment="1">
      <alignment horizontal="center" vertical="center"/>
    </xf>
    <xf numFmtId="0" fontId="0" fillId="0" borderId="15" xfId="0" applyBorder="1" applyAlignment="1">
      <alignment horizontal="center" vertical="center"/>
    </xf>
    <xf numFmtId="0" fontId="23" fillId="0" borderId="0" xfId="0" applyFont="1" applyAlignment="1">
      <alignment horizontal="right"/>
    </xf>
    <xf numFmtId="0" fontId="12" fillId="0" borderId="0" xfId="0" applyFont="1" applyAlignment="1">
      <alignment horizontal="right" readingOrder="2"/>
    </xf>
    <xf numFmtId="0" fontId="20" fillId="0" borderId="0" xfId="0" applyFont="1" applyFill="1" applyBorder="1" applyAlignment="1">
      <alignment horizontal="right"/>
    </xf>
    <xf numFmtId="0" fontId="0" fillId="0" borderId="0" xfId="0" applyFill="1"/>
    <xf numFmtId="9" fontId="10" fillId="9" borderId="32" xfId="3" applyNumberFormat="1" applyFont="1" applyFill="1" applyBorder="1" applyAlignment="1">
      <alignment horizontal="center" vertical="center"/>
    </xf>
    <xf numFmtId="49" fontId="7" fillId="0" borderId="21" xfId="0" applyNumberFormat="1" applyFont="1" applyBorder="1" applyAlignment="1">
      <alignment horizontal="center" vertical="center"/>
    </xf>
    <xf numFmtId="49" fontId="7" fillId="0" borderId="63" xfId="3" applyNumberFormat="1" applyFont="1" applyBorder="1" applyAlignment="1">
      <alignment horizontal="center" vertical="center"/>
    </xf>
    <xf numFmtId="49" fontId="7" fillId="3" borderId="52" xfId="3" applyNumberFormat="1" applyFont="1" applyFill="1" applyBorder="1" applyAlignment="1">
      <alignment horizontal="center" vertical="center"/>
    </xf>
    <xf numFmtId="0" fontId="7" fillId="2" borderId="43" xfId="3" applyFont="1" applyFill="1" applyBorder="1" applyAlignment="1">
      <alignment horizontal="center" vertical="center"/>
    </xf>
    <xf numFmtId="49" fontId="7" fillId="0" borderId="28" xfId="3" applyNumberFormat="1" applyFont="1" applyBorder="1" applyAlignment="1">
      <alignment horizontal="center" vertical="center"/>
    </xf>
    <xf numFmtId="49" fontId="7" fillId="0" borderId="63" xfId="3" applyNumberFormat="1" applyFont="1" applyBorder="1" applyAlignment="1">
      <alignment horizontal="center" vertical="center"/>
    </xf>
    <xf numFmtId="9" fontId="8" fillId="3" borderId="52" xfId="3" applyNumberFormat="1" applyFont="1" applyFill="1" applyBorder="1" applyAlignment="1">
      <alignment horizontal="center" vertical="center"/>
    </xf>
    <xf numFmtId="9" fontId="0" fillId="3" borderId="21" xfId="3" applyNumberFormat="1" applyFont="1" applyFill="1" applyBorder="1" applyAlignment="1">
      <alignment horizontal="center" vertical="center"/>
    </xf>
    <xf numFmtId="9" fontId="8" fillId="3" borderId="63" xfId="3" applyNumberFormat="1" applyFont="1" applyFill="1" applyBorder="1" applyAlignment="1">
      <alignment horizontal="center" vertical="center"/>
    </xf>
    <xf numFmtId="9" fontId="0" fillId="3" borderId="69" xfId="3" applyNumberFormat="1" applyFont="1" applyFill="1" applyBorder="1" applyAlignment="1">
      <alignment horizontal="center" vertical="center"/>
    </xf>
    <xf numFmtId="9" fontId="7" fillId="2" borderId="43" xfId="3" applyNumberFormat="1" applyFont="1" applyFill="1" applyBorder="1" applyAlignment="1">
      <alignment horizontal="center" vertical="center"/>
    </xf>
    <xf numFmtId="9" fontId="10" fillId="2" borderId="43" xfId="3" applyNumberFormat="1" applyFont="1" applyFill="1" applyBorder="1" applyAlignment="1">
      <alignment horizontal="center" vertical="center"/>
    </xf>
    <xf numFmtId="9" fontId="8" fillId="3" borderId="28" xfId="3" applyNumberFormat="1" applyFont="1" applyFill="1" applyBorder="1" applyAlignment="1">
      <alignment horizontal="center" vertical="center"/>
    </xf>
    <xf numFmtId="9" fontId="0" fillId="0" borderId="37" xfId="3" applyNumberFormat="1" applyFont="1" applyBorder="1" applyAlignment="1">
      <alignment horizontal="center" vertical="center"/>
    </xf>
    <xf numFmtId="10" fontId="1" fillId="2" borderId="45" xfId="0" applyNumberFormat="1" applyFont="1" applyFill="1" applyBorder="1" applyAlignment="1">
      <alignment horizontal="center" vertical="center"/>
    </xf>
    <xf numFmtId="10" fontId="0" fillId="5" borderId="49" xfId="1" applyNumberFormat="1" applyFont="1" applyFill="1" applyBorder="1" applyAlignment="1">
      <alignment horizontal="center" vertical="center" wrapText="1"/>
    </xf>
    <xf numFmtId="10" fontId="0" fillId="5" borderId="9" xfId="1" applyNumberFormat="1" applyFont="1" applyFill="1" applyBorder="1" applyAlignment="1">
      <alignment horizontal="center" vertical="center"/>
    </xf>
    <xf numFmtId="10" fontId="10" fillId="5" borderId="50" xfId="1" applyNumberFormat="1" applyFill="1" applyBorder="1" applyAlignment="1">
      <alignment horizontal="center" vertical="center" wrapText="1"/>
    </xf>
    <xf numFmtId="10" fontId="1" fillId="2" borderId="44" xfId="1" applyNumberFormat="1" applyFont="1" applyFill="1" applyBorder="1" applyAlignment="1">
      <alignment horizontal="center" vertical="center"/>
    </xf>
    <xf numFmtId="10" fontId="10" fillId="5" borderId="11" xfId="1" applyNumberFormat="1" applyFill="1" applyBorder="1" applyAlignment="1">
      <alignment horizontal="center" vertical="center"/>
    </xf>
    <xf numFmtId="10" fontId="10" fillId="5" borderId="50" xfId="1" applyNumberFormat="1" applyFont="1" applyFill="1" applyBorder="1" applyAlignment="1">
      <alignment horizontal="center" vertical="center" wrapText="1"/>
    </xf>
    <xf numFmtId="10" fontId="8" fillId="5" borderId="28" xfId="0" applyNumberFormat="1" applyFont="1" applyFill="1" applyBorder="1" applyAlignment="1">
      <alignment horizontal="center" vertical="center"/>
    </xf>
    <xf numFmtId="10" fontId="8" fillId="5" borderId="0" xfId="3" applyNumberFormat="1" applyFont="1" applyFill="1" applyBorder="1" applyAlignment="1">
      <alignment horizontal="center" vertical="center"/>
    </xf>
    <xf numFmtId="10" fontId="8" fillId="5" borderId="47" xfId="3" applyNumberFormat="1" applyFont="1" applyFill="1" applyBorder="1" applyAlignment="1">
      <alignment horizontal="center" vertical="center"/>
    </xf>
    <xf numFmtId="10" fontId="10" fillId="5" borderId="47" xfId="3" applyNumberFormat="1" applyFont="1" applyFill="1" applyBorder="1" applyAlignment="1">
      <alignment horizontal="center" vertical="center"/>
    </xf>
    <xf numFmtId="10" fontId="10" fillId="5" borderId="0" xfId="3" applyNumberFormat="1" applyFont="1" applyFill="1" applyBorder="1" applyAlignment="1">
      <alignment horizontal="center" vertical="center"/>
    </xf>
    <xf numFmtId="10" fontId="0" fillId="5" borderId="28" xfId="0" applyNumberFormat="1" applyFill="1" applyBorder="1" applyAlignment="1">
      <alignment horizontal="center" vertical="center"/>
    </xf>
    <xf numFmtId="49" fontId="7" fillId="0" borderId="21" xfId="0" applyNumberFormat="1" applyFont="1" applyBorder="1" applyAlignment="1">
      <alignment horizontal="center" vertical="center"/>
    </xf>
    <xf numFmtId="0" fontId="20" fillId="0" borderId="0" xfId="0" applyFont="1" applyFill="1" applyBorder="1" applyAlignment="1">
      <alignment horizontal="center"/>
    </xf>
    <xf numFmtId="0" fontId="7" fillId="0" borderId="15" xfId="0" applyFont="1" applyBorder="1" applyAlignment="1">
      <alignment horizontal="center" vertical="center" wrapText="1"/>
    </xf>
    <xf numFmtId="9" fontId="7" fillId="2" borderId="45" xfId="3" applyNumberFormat="1" applyFont="1" applyFill="1" applyBorder="1" applyAlignment="1">
      <alignment horizontal="center" vertical="center"/>
    </xf>
    <xf numFmtId="9" fontId="8" fillId="3" borderId="10" xfId="3" applyNumberFormat="1" applyFont="1" applyFill="1" applyBorder="1" applyAlignment="1">
      <alignment horizontal="center" vertical="center"/>
    </xf>
    <xf numFmtId="9" fontId="0" fillId="0" borderId="11" xfId="3" applyNumberFormat="1" applyFont="1" applyBorder="1" applyAlignment="1">
      <alignment horizontal="center" vertical="center"/>
    </xf>
    <xf numFmtId="0" fontId="7" fillId="2" borderId="15" xfId="0" applyFont="1" applyFill="1" applyBorder="1" applyAlignment="1">
      <alignment horizontal="center" vertical="center"/>
    </xf>
    <xf numFmtId="49" fontId="7" fillId="3" borderId="15" xfId="0" applyNumberFormat="1" applyFont="1" applyFill="1" applyBorder="1" applyAlignment="1">
      <alignment horizontal="center" vertical="center"/>
    </xf>
    <xf numFmtId="9" fontId="0" fillId="0" borderId="11" xfId="0" applyNumberFormat="1" applyBorder="1" applyAlignment="1">
      <alignment horizontal="center" vertical="center"/>
    </xf>
    <xf numFmtId="0" fontId="8" fillId="0" borderId="32" xfId="0" applyFont="1" applyBorder="1" applyAlignment="1">
      <alignment horizontal="center"/>
    </xf>
    <xf numFmtId="0" fontId="8" fillId="2" borderId="15" xfId="3" applyFont="1" applyFill="1" applyBorder="1" applyAlignment="1">
      <alignment horizontal="center" vertical="center"/>
    </xf>
    <xf numFmtId="0" fontId="0" fillId="0" borderId="14" xfId="3" applyFont="1" applyBorder="1" applyAlignment="1">
      <alignment horizontal="center" vertical="center" readingOrder="2"/>
    </xf>
    <xf numFmtId="49" fontId="7" fillId="0" borderId="63" xfId="3" applyNumberFormat="1" applyFont="1" applyBorder="1" applyAlignment="1">
      <alignment horizontal="center" vertical="center"/>
    </xf>
    <xf numFmtId="9" fontId="0" fillId="3" borderId="69" xfId="3" applyNumberFormat="1" applyFont="1" applyFill="1" applyBorder="1" applyAlignment="1">
      <alignment horizontal="center" vertical="center"/>
    </xf>
    <xf numFmtId="9" fontId="8" fillId="3" borderId="63" xfId="3" applyNumberFormat="1" applyFont="1" applyFill="1" applyBorder="1" applyAlignment="1">
      <alignment horizontal="center" vertical="center"/>
    </xf>
    <xf numFmtId="0" fontId="0" fillId="3" borderId="32" xfId="3" applyFont="1" applyFill="1" applyBorder="1" applyAlignment="1">
      <alignment horizontal="center" vertical="center" wrapText="1"/>
    </xf>
    <xf numFmtId="0" fontId="0" fillId="3" borderId="36" xfId="3" applyFont="1" applyFill="1" applyBorder="1" applyAlignment="1">
      <alignment horizontal="center" vertical="center" wrapText="1"/>
    </xf>
    <xf numFmtId="49" fontId="7" fillId="0" borderId="21" xfId="0" applyNumberFormat="1" applyFont="1" applyBorder="1" applyAlignment="1">
      <alignment horizontal="center" vertical="center"/>
    </xf>
    <xf numFmtId="10" fontId="10" fillId="5" borderId="47" xfId="3" applyNumberFormat="1" applyFont="1" applyFill="1" applyBorder="1" applyAlignment="1">
      <alignment horizontal="center" vertical="center"/>
    </xf>
    <xf numFmtId="49" fontId="7" fillId="0" borderId="28" xfId="3" applyNumberFormat="1" applyFont="1" applyBorder="1" applyAlignment="1">
      <alignment horizontal="center" vertical="center"/>
    </xf>
    <xf numFmtId="0" fontId="10" fillId="3" borderId="67" xfId="3" applyFill="1" applyBorder="1" applyAlignment="1">
      <alignment horizontal="center" vertical="center" wrapText="1" readingOrder="2"/>
    </xf>
    <xf numFmtId="49" fontId="7" fillId="0" borderId="69" xfId="0" applyNumberFormat="1" applyFont="1" applyBorder="1" applyAlignment="1">
      <alignment horizontal="center" vertical="center"/>
    </xf>
    <xf numFmtId="9" fontId="0" fillId="0" borderId="71" xfId="3" applyNumberFormat="1" applyFont="1" applyFill="1" applyBorder="1" applyAlignment="1">
      <alignment horizontal="center" vertical="center"/>
    </xf>
    <xf numFmtId="0" fontId="9" fillId="0" borderId="0" xfId="0" applyFont="1" applyFill="1" applyBorder="1" applyAlignment="1">
      <alignment horizontal="center"/>
    </xf>
    <xf numFmtId="0" fontId="0" fillId="0" borderId="0" xfId="0" applyFill="1" applyBorder="1" applyAlignment="1">
      <alignment horizontal="center"/>
    </xf>
    <xf numFmtId="9" fontId="0" fillId="9" borderId="32" xfId="3" applyNumberFormat="1" applyFont="1" applyFill="1" applyBorder="1" applyAlignment="1">
      <alignment horizontal="center" vertical="center"/>
    </xf>
    <xf numFmtId="9" fontId="0" fillId="9" borderId="13" xfId="3" applyNumberFormat="1" applyFont="1" applyFill="1" applyBorder="1" applyAlignment="1">
      <alignment horizontal="center" vertical="center"/>
    </xf>
    <xf numFmtId="0" fontId="7" fillId="0" borderId="0" xfId="0" applyFont="1" applyFill="1" applyAlignment="1">
      <alignment horizontal="right"/>
    </xf>
    <xf numFmtId="0" fontId="7" fillId="0" borderId="0" xfId="0" applyFont="1" applyAlignment="1">
      <alignment horizontal="right"/>
    </xf>
    <xf numFmtId="9" fontId="0" fillId="0" borderId="35" xfId="3" applyNumberFormat="1" applyFont="1" applyFill="1" applyBorder="1" applyAlignment="1">
      <alignment horizontal="center" vertical="center"/>
    </xf>
    <xf numFmtId="0" fontId="0" fillId="3" borderId="32" xfId="3" applyFont="1" applyFill="1" applyBorder="1" applyAlignment="1">
      <alignment vertical="center" wrapText="1"/>
    </xf>
    <xf numFmtId="0" fontId="9" fillId="0" borderId="5" xfId="0" applyFont="1" applyBorder="1" applyAlignment="1">
      <alignment horizontal="right"/>
    </xf>
    <xf numFmtId="0" fontId="0" fillId="3" borderId="36" xfId="3" applyFont="1" applyFill="1" applyBorder="1" applyAlignment="1">
      <alignment horizontal="center" vertical="center" wrapText="1"/>
    </xf>
    <xf numFmtId="9" fontId="0" fillId="3" borderId="69" xfId="3" applyNumberFormat="1" applyFont="1" applyFill="1" applyBorder="1" applyAlignment="1">
      <alignment horizontal="center" vertical="center"/>
    </xf>
    <xf numFmtId="9" fontId="8" fillId="3" borderId="63" xfId="3" applyNumberFormat="1" applyFont="1" applyFill="1" applyBorder="1" applyAlignment="1">
      <alignment horizontal="center" vertical="center"/>
    </xf>
    <xf numFmtId="49" fontId="7" fillId="0" borderId="63" xfId="3" applyNumberFormat="1" applyFont="1" applyBorder="1" applyAlignment="1">
      <alignment horizontal="center" vertical="center"/>
    </xf>
    <xf numFmtId="49" fontId="7" fillId="0" borderId="21" xfId="0" applyNumberFormat="1" applyFont="1" applyBorder="1" applyAlignment="1">
      <alignment horizontal="center" vertical="center"/>
    </xf>
    <xf numFmtId="10" fontId="10" fillId="5" borderId="47" xfId="3" applyNumberFormat="1" applyFont="1" applyFill="1" applyBorder="1" applyAlignment="1">
      <alignment horizontal="center" vertical="center"/>
    </xf>
    <xf numFmtId="9" fontId="0" fillId="0" borderId="71" xfId="3" applyNumberFormat="1" applyFont="1" applyFill="1" applyBorder="1" applyAlignment="1">
      <alignment horizontal="center" vertical="center"/>
    </xf>
    <xf numFmtId="49" fontId="7" fillId="0" borderId="28" xfId="3" applyNumberFormat="1" applyFont="1" applyBorder="1" applyAlignment="1">
      <alignment horizontal="center" vertical="center"/>
    </xf>
    <xf numFmtId="0" fontId="0" fillId="0" borderId="0" xfId="0" applyBorder="1" applyAlignment="1">
      <alignment horizontal="center" vertical="center"/>
    </xf>
    <xf numFmtId="10" fontId="0" fillId="0" borderId="0" xfId="1" applyNumberFormat="1" applyFont="1" applyBorder="1" applyAlignment="1">
      <alignment horizontal="center" vertical="center"/>
    </xf>
    <xf numFmtId="49" fontId="7" fillId="3" borderId="13" xfId="0" applyNumberFormat="1" applyFont="1" applyFill="1" applyBorder="1" applyAlignment="1">
      <alignment horizontal="center" vertical="center"/>
    </xf>
    <xf numFmtId="9" fontId="8" fillId="3" borderId="8" xfId="3" applyNumberFormat="1" applyFont="1" applyFill="1" applyBorder="1" applyAlignment="1">
      <alignment horizontal="center" vertical="center"/>
    </xf>
    <xf numFmtId="49" fontId="7" fillId="0" borderId="0" xfId="3" applyNumberFormat="1" applyFont="1" applyBorder="1" applyAlignment="1">
      <alignment horizontal="center" vertical="center"/>
    </xf>
    <xf numFmtId="9" fontId="8" fillId="0" borderId="9" xfId="3" applyNumberFormat="1" applyFont="1" applyBorder="1" applyAlignment="1">
      <alignment horizontal="center" vertical="center"/>
    </xf>
    <xf numFmtId="9" fontId="8" fillId="0" borderId="9" xfId="0" applyNumberFormat="1" applyFont="1" applyBorder="1" applyAlignment="1">
      <alignment horizontal="center" vertical="center"/>
    </xf>
    <xf numFmtId="9" fontId="8" fillId="9" borderId="13" xfId="0" applyNumberFormat="1" applyFont="1" applyFill="1" applyBorder="1" applyAlignment="1">
      <alignment horizontal="center" vertical="center"/>
    </xf>
    <xf numFmtId="0" fontId="8" fillId="10" borderId="13" xfId="0" applyFont="1" applyFill="1" applyBorder="1" applyAlignment="1">
      <alignment horizontal="center" vertical="center"/>
    </xf>
    <xf numFmtId="10" fontId="8" fillId="5" borderId="13" xfId="1" applyNumberFormat="1" applyFont="1" applyFill="1" applyBorder="1" applyAlignment="1">
      <alignment horizontal="center" vertical="center"/>
    </xf>
    <xf numFmtId="0" fontId="7" fillId="0" borderId="0" xfId="0" applyFont="1" applyAlignment="1">
      <alignment horizontal="right" readingOrder="2"/>
    </xf>
    <xf numFmtId="49" fontId="7" fillId="0" borderId="63" xfId="3" applyNumberFormat="1" applyFont="1" applyBorder="1" applyAlignment="1">
      <alignment horizontal="center" vertical="center"/>
    </xf>
    <xf numFmtId="9" fontId="0" fillId="3" borderId="69" xfId="3" applyNumberFormat="1" applyFont="1" applyFill="1" applyBorder="1" applyAlignment="1">
      <alignment horizontal="center" vertical="center"/>
    </xf>
    <xf numFmtId="9" fontId="8" fillId="3" borderId="63" xfId="3" applyNumberFormat="1" applyFont="1" applyFill="1" applyBorder="1" applyAlignment="1">
      <alignment horizontal="center" vertical="center"/>
    </xf>
    <xf numFmtId="9" fontId="0" fillId="0" borderId="71" xfId="3" applyNumberFormat="1" applyFont="1" applyFill="1" applyBorder="1" applyAlignment="1">
      <alignment horizontal="center" vertical="center"/>
    </xf>
    <xf numFmtId="10" fontId="0" fillId="5" borderId="0" xfId="3" applyNumberFormat="1" applyFont="1" applyFill="1" applyBorder="1" applyAlignment="1">
      <alignment horizontal="center" vertical="center"/>
    </xf>
    <xf numFmtId="0" fontId="7" fillId="0" borderId="31" xfId="3" applyFont="1" applyBorder="1" applyAlignment="1">
      <alignment horizontal="center" vertical="center" wrapText="1"/>
    </xf>
    <xf numFmtId="9" fontId="15" fillId="9" borderId="33" xfId="3" applyNumberFormat="1" applyFont="1" applyFill="1" applyBorder="1" applyAlignment="1">
      <alignment horizontal="center" vertical="center"/>
    </xf>
    <xf numFmtId="0" fontId="7" fillId="0" borderId="44" xfId="3" applyFont="1" applyBorder="1" applyAlignment="1">
      <alignment horizontal="center" vertical="center" wrapText="1"/>
    </xf>
    <xf numFmtId="9" fontId="10" fillId="4" borderId="36" xfId="3" applyNumberFormat="1" applyFill="1" applyBorder="1" applyAlignment="1">
      <alignment horizontal="center" vertical="center"/>
    </xf>
    <xf numFmtId="9" fontId="10" fillId="4" borderId="13" xfId="3" applyNumberFormat="1" applyFill="1" applyBorder="1" applyAlignment="1">
      <alignment horizontal="center" vertical="center"/>
    </xf>
    <xf numFmtId="9" fontId="10" fillId="4" borderId="14" xfId="3" applyNumberFormat="1" applyFill="1" applyBorder="1" applyAlignment="1">
      <alignment horizontal="center" vertical="center"/>
    </xf>
    <xf numFmtId="9" fontId="24" fillId="4" borderId="15" xfId="3" applyNumberFormat="1" applyFont="1" applyFill="1" applyBorder="1" applyAlignment="1">
      <alignment horizontal="center" vertical="center"/>
    </xf>
    <xf numFmtId="9" fontId="15" fillId="9" borderId="36" xfId="0" applyNumberFormat="1" applyFont="1" applyFill="1" applyBorder="1" applyAlignment="1">
      <alignment horizontal="center" vertical="center" wrapText="1"/>
    </xf>
    <xf numFmtId="9" fontId="15" fillId="9" borderId="36" xfId="3" applyNumberFormat="1" applyFont="1" applyFill="1" applyBorder="1" applyAlignment="1">
      <alignment horizontal="center" vertical="center"/>
    </xf>
    <xf numFmtId="9" fontId="15" fillId="9" borderId="15" xfId="0" applyNumberFormat="1" applyFont="1" applyFill="1" applyBorder="1" applyAlignment="1">
      <alignment horizontal="center" vertical="center"/>
    </xf>
    <xf numFmtId="9" fontId="15" fillId="4" borderId="36" xfId="0" applyNumberFormat="1" applyFont="1" applyFill="1" applyBorder="1" applyAlignment="1">
      <alignment horizontal="center" vertical="center" wrapText="1"/>
    </xf>
    <xf numFmtId="9" fontId="15" fillId="4" borderId="36" xfId="3" applyNumberFormat="1" applyFont="1" applyFill="1" applyBorder="1" applyAlignment="1">
      <alignment horizontal="center" vertical="center"/>
    </xf>
    <xf numFmtId="9" fontId="15" fillId="4" borderId="33" xfId="3" applyNumberFormat="1" applyFont="1" applyFill="1" applyBorder="1" applyAlignment="1">
      <alignment horizontal="center" vertical="center"/>
    </xf>
    <xf numFmtId="9" fontId="19" fillId="4" borderId="15" xfId="0" applyNumberFormat="1" applyFont="1" applyFill="1" applyBorder="1" applyAlignment="1">
      <alignment horizontal="center" vertical="center"/>
    </xf>
    <xf numFmtId="9" fontId="15" fillId="4" borderId="14" xfId="0" applyNumberFormat="1" applyFont="1" applyFill="1" applyBorder="1" applyAlignment="1">
      <alignment horizontal="center" vertical="center"/>
    </xf>
    <xf numFmtId="0" fontId="0" fillId="3" borderId="32" xfId="3" applyFont="1" applyFill="1" applyBorder="1" applyAlignment="1">
      <alignment horizontal="center" vertical="center" wrapText="1"/>
    </xf>
    <xf numFmtId="0" fontId="0" fillId="3" borderId="36" xfId="3" applyFont="1" applyFill="1" applyBorder="1" applyAlignment="1">
      <alignment horizontal="center" vertical="center" wrapText="1"/>
    </xf>
    <xf numFmtId="9" fontId="15" fillId="4" borderId="36" xfId="0" applyNumberFormat="1" applyFont="1" applyFill="1" applyBorder="1" applyAlignment="1">
      <alignment horizontal="center" vertical="center" wrapText="1"/>
    </xf>
    <xf numFmtId="0" fontId="0" fillId="3" borderId="13" xfId="3" applyFont="1" applyFill="1" applyBorder="1" applyAlignment="1">
      <alignment horizontal="center" vertical="center" wrapText="1"/>
    </xf>
    <xf numFmtId="49" fontId="7" fillId="0" borderId="21" xfId="0" applyNumberFormat="1" applyFont="1" applyBorder="1" applyAlignment="1">
      <alignment horizontal="center" vertical="center"/>
    </xf>
    <xf numFmtId="10" fontId="10" fillId="5" borderId="47" xfId="3" applyNumberFormat="1" applyFont="1" applyFill="1" applyBorder="1" applyAlignment="1">
      <alignment horizontal="center" vertical="center"/>
    </xf>
    <xf numFmtId="10" fontId="7" fillId="2" borderId="55" xfId="3" applyNumberFormat="1" applyFont="1" applyFill="1" applyBorder="1" applyAlignment="1">
      <alignment horizontal="center" vertical="center"/>
    </xf>
    <xf numFmtId="10" fontId="7" fillId="2" borderId="8" xfId="3" applyNumberFormat="1" applyFont="1" applyFill="1" applyBorder="1" applyAlignment="1">
      <alignment horizontal="center" vertical="center"/>
    </xf>
    <xf numFmtId="10" fontId="7" fillId="2" borderId="53" xfId="3" applyNumberFormat="1" applyFont="1" applyFill="1" applyBorder="1" applyAlignment="1">
      <alignment horizontal="center" vertical="center"/>
    </xf>
    <xf numFmtId="10" fontId="7" fillId="2" borderId="10" xfId="0" applyNumberFormat="1" applyFont="1" applyFill="1" applyBorder="1" applyAlignment="1">
      <alignment horizontal="center" vertical="center"/>
    </xf>
    <xf numFmtId="9" fontId="17" fillId="4" borderId="36" xfId="0" applyNumberFormat="1" applyFont="1" applyFill="1" applyBorder="1" applyAlignment="1">
      <alignment horizontal="center" vertical="center"/>
    </xf>
    <xf numFmtId="9" fontId="17" fillId="4" borderId="36" xfId="3" applyNumberFormat="1" applyFont="1" applyFill="1" applyBorder="1" applyAlignment="1">
      <alignment horizontal="center" vertical="center"/>
    </xf>
    <xf numFmtId="9" fontId="17" fillId="4" borderId="33" xfId="0" applyNumberFormat="1" applyFont="1" applyFill="1" applyBorder="1" applyAlignment="1">
      <alignment horizontal="center" vertical="center"/>
    </xf>
    <xf numFmtId="9" fontId="25" fillId="9" borderId="15" xfId="0" applyNumberFormat="1" applyFont="1" applyFill="1" applyBorder="1" applyAlignment="1">
      <alignment horizontal="center" vertical="center"/>
    </xf>
    <xf numFmtId="9" fontId="17" fillId="4" borderId="14" xfId="0" applyNumberFormat="1" applyFont="1" applyFill="1" applyBorder="1" applyAlignment="1">
      <alignment horizontal="center" vertical="center"/>
    </xf>
    <xf numFmtId="9" fontId="15" fillId="4" borderId="15" xfId="3" applyNumberFormat="1" applyFont="1" applyFill="1" applyBorder="1" applyAlignment="1">
      <alignment horizontal="center" vertical="center"/>
    </xf>
    <xf numFmtId="9" fontId="15" fillId="4" borderId="32" xfId="3" applyNumberFormat="1" applyFont="1" applyFill="1" applyBorder="1" applyAlignment="1">
      <alignment horizontal="center" vertical="center"/>
    </xf>
    <xf numFmtId="9" fontId="15" fillId="4" borderId="13" xfId="3" applyNumberFormat="1" applyFont="1" applyFill="1" applyBorder="1" applyAlignment="1">
      <alignment horizontal="center" vertical="center"/>
    </xf>
    <xf numFmtId="9" fontId="26" fillId="4" borderId="29" xfId="0" applyNumberFormat="1" applyFont="1" applyFill="1" applyBorder="1" applyAlignment="1">
      <alignment horizontal="center" vertical="center"/>
    </xf>
    <xf numFmtId="9" fontId="27" fillId="4" borderId="13" xfId="0" applyNumberFormat="1" applyFont="1" applyFill="1" applyBorder="1" applyAlignment="1">
      <alignment horizontal="center" vertical="center"/>
    </xf>
    <xf numFmtId="9" fontId="25" fillId="4" borderId="15" xfId="0" applyNumberFormat="1" applyFont="1" applyFill="1" applyBorder="1" applyAlignment="1">
      <alignment horizontal="center" vertical="center"/>
    </xf>
    <xf numFmtId="9" fontId="27" fillId="4" borderId="14" xfId="0" applyNumberFormat="1" applyFont="1" applyFill="1" applyBorder="1" applyAlignment="1">
      <alignment horizontal="center" vertical="center"/>
    </xf>
    <xf numFmtId="0" fontId="7" fillId="0" borderId="41" xfId="3" applyFont="1" applyBorder="1" applyAlignment="1">
      <alignment horizontal="center" vertical="center"/>
    </xf>
    <xf numFmtId="0" fontId="9" fillId="9" borderId="15" xfId="0" applyFont="1" applyFill="1" applyBorder="1" applyAlignment="1">
      <alignment horizontal="right"/>
    </xf>
    <xf numFmtId="0" fontId="0" fillId="3" borderId="36" xfId="3" applyFont="1" applyFill="1" applyBorder="1" applyAlignment="1">
      <alignment horizontal="center" vertical="center" wrapText="1"/>
    </xf>
    <xf numFmtId="0" fontId="7" fillId="0" borderId="31" xfId="3" applyFont="1" applyBorder="1" applyAlignment="1">
      <alignment horizontal="center" vertical="center" wrapText="1"/>
    </xf>
    <xf numFmtId="0" fontId="0" fillId="0" borderId="65" xfId="3" applyFont="1" applyBorder="1" applyAlignment="1">
      <alignment horizontal="center" vertical="center"/>
    </xf>
    <xf numFmtId="9" fontId="10" fillId="9" borderId="65" xfId="3" applyNumberFormat="1" applyFill="1" applyBorder="1" applyAlignment="1">
      <alignment horizontal="center" vertical="center"/>
    </xf>
    <xf numFmtId="9" fontId="10" fillId="4" borderId="65" xfId="3" applyNumberFormat="1" applyFill="1" applyBorder="1" applyAlignment="1">
      <alignment horizontal="center" vertical="center"/>
    </xf>
    <xf numFmtId="49" fontId="7" fillId="0" borderId="69" xfId="3" applyNumberFormat="1" applyFont="1" applyBorder="1" applyAlignment="1">
      <alignment horizontal="center" vertical="center"/>
    </xf>
    <xf numFmtId="164" fontId="0" fillId="2" borderId="65" xfId="1" applyNumberFormat="1" applyFont="1" applyFill="1" applyBorder="1" applyAlignment="1">
      <alignment horizontal="center" vertical="center"/>
    </xf>
    <xf numFmtId="49" fontId="7" fillId="3" borderId="1" xfId="3" applyNumberFormat="1" applyFont="1" applyFill="1" applyBorder="1" applyAlignment="1">
      <alignment horizontal="center" vertical="center"/>
    </xf>
    <xf numFmtId="9" fontId="8" fillId="3" borderId="1" xfId="3" applyNumberFormat="1" applyFont="1" applyFill="1" applyBorder="1" applyAlignment="1">
      <alignment horizontal="center" vertical="center"/>
    </xf>
    <xf numFmtId="9" fontId="0" fillId="3" borderId="1" xfId="3" applyNumberFormat="1" applyFont="1" applyFill="1" applyBorder="1" applyAlignment="1">
      <alignment horizontal="center" vertical="center"/>
    </xf>
    <xf numFmtId="9" fontId="10" fillId="0" borderId="34" xfId="3" applyNumberFormat="1" applyFont="1" applyBorder="1" applyAlignment="1">
      <alignment horizontal="center" vertical="center"/>
    </xf>
    <xf numFmtId="0" fontId="0" fillId="0" borderId="14" xfId="0" applyBorder="1" applyAlignment="1">
      <alignment horizontal="center" vertical="center"/>
    </xf>
    <xf numFmtId="0" fontId="7" fillId="0" borderId="40" xfId="3" applyFont="1" applyBorder="1" applyAlignment="1">
      <alignment horizontal="center" vertical="center" wrapText="1"/>
    </xf>
    <xf numFmtId="0" fontId="10" fillId="0" borderId="36" xfId="3" applyBorder="1" applyAlignment="1">
      <alignment horizontal="center" vertical="center" wrapText="1"/>
    </xf>
    <xf numFmtId="0" fontId="7" fillId="2" borderId="15" xfId="0" applyFont="1" applyFill="1" applyBorder="1" applyAlignment="1">
      <alignment horizontal="center" vertical="center" wrapText="1"/>
    </xf>
    <xf numFmtId="164" fontId="10" fillId="2" borderId="36" xfId="1" applyNumberFormat="1" applyFont="1" applyFill="1" applyBorder="1" applyAlignment="1">
      <alignment horizontal="center" vertical="center" wrapText="1"/>
    </xf>
    <xf numFmtId="9" fontId="8" fillId="3" borderId="67" xfId="3" applyNumberFormat="1" applyFont="1" applyFill="1" applyBorder="1" applyAlignment="1">
      <alignment horizontal="center" vertical="center"/>
    </xf>
    <xf numFmtId="49" fontId="7" fillId="0" borderId="67" xfId="3" applyNumberFormat="1" applyFont="1" applyBorder="1" applyAlignment="1">
      <alignment horizontal="center" vertical="center"/>
    </xf>
    <xf numFmtId="9" fontId="0" fillId="3" borderId="67" xfId="3" applyNumberFormat="1" applyFont="1" applyFill="1" applyBorder="1" applyAlignment="1">
      <alignment horizontal="center" vertical="center"/>
    </xf>
    <xf numFmtId="9" fontId="10" fillId="0" borderId="71" xfId="3" applyNumberFormat="1" applyBorder="1" applyAlignment="1">
      <alignment horizontal="center" vertical="center"/>
    </xf>
    <xf numFmtId="10" fontId="1" fillId="2" borderId="15" xfId="1" applyNumberFormat="1" applyFont="1" applyFill="1" applyBorder="1" applyAlignment="1">
      <alignment horizontal="center" vertical="center"/>
    </xf>
    <xf numFmtId="9" fontId="7" fillId="2" borderId="23" xfId="3" applyNumberFormat="1" applyFont="1" applyFill="1" applyBorder="1" applyAlignment="1">
      <alignment horizontal="center" vertical="center"/>
    </xf>
    <xf numFmtId="0" fontId="7" fillId="2" borderId="23" xfId="3" applyFont="1" applyFill="1" applyBorder="1" applyAlignment="1">
      <alignment horizontal="center" vertical="center"/>
    </xf>
    <xf numFmtId="9" fontId="10" fillId="2" borderId="23" xfId="3" applyNumberFormat="1" applyFont="1" applyFill="1" applyBorder="1" applyAlignment="1">
      <alignment horizontal="center" vertical="center"/>
    </xf>
    <xf numFmtId="0" fontId="0" fillId="0" borderId="15" xfId="3" applyFont="1" applyBorder="1" applyAlignment="1">
      <alignment horizontal="center" vertical="center"/>
    </xf>
    <xf numFmtId="10" fontId="10" fillId="2" borderId="15" xfId="1" applyNumberFormat="1" applyFill="1" applyBorder="1" applyAlignment="1">
      <alignment horizontal="center" vertical="center"/>
    </xf>
    <xf numFmtId="9" fontId="10" fillId="4" borderId="15" xfId="3" applyNumberFormat="1" applyFill="1" applyBorder="1" applyAlignment="1">
      <alignment horizontal="center" vertical="center"/>
    </xf>
    <xf numFmtId="49" fontId="7" fillId="0" borderId="31" xfId="3" applyNumberFormat="1" applyFont="1" applyBorder="1" applyAlignment="1">
      <alignment horizontal="center" vertical="center"/>
    </xf>
    <xf numFmtId="9" fontId="8" fillId="3" borderId="23" xfId="3" applyNumberFormat="1" applyFont="1" applyFill="1" applyBorder="1" applyAlignment="1">
      <alignment horizontal="center" vertical="center"/>
    </xf>
    <xf numFmtId="49" fontId="7" fillId="0" borderId="23" xfId="3" applyNumberFormat="1" applyFont="1" applyBorder="1" applyAlignment="1">
      <alignment horizontal="center" vertical="center"/>
    </xf>
    <xf numFmtId="9" fontId="0" fillId="0" borderId="23" xfId="3" applyNumberFormat="1" applyFont="1" applyBorder="1" applyAlignment="1">
      <alignment horizontal="center" vertical="center"/>
    </xf>
    <xf numFmtId="0" fontId="0" fillId="3" borderId="23" xfId="0" applyFill="1" applyBorder="1" applyAlignment="1">
      <alignment horizontal="center" vertical="center" wrapText="1" readingOrder="2"/>
    </xf>
    <xf numFmtId="9" fontId="10" fillId="0" borderId="40" xfId="3" applyNumberFormat="1" applyFont="1" applyBorder="1" applyAlignment="1">
      <alignment horizontal="center" vertical="center"/>
    </xf>
    <xf numFmtId="0" fontId="7" fillId="0" borderId="45" xfId="3" applyFont="1" applyBorder="1" applyAlignment="1">
      <alignment horizontal="center" vertical="center"/>
    </xf>
    <xf numFmtId="0" fontId="0" fillId="3" borderId="55" xfId="3" applyFont="1" applyFill="1" applyBorder="1" applyAlignment="1">
      <alignment horizontal="center" vertical="center" wrapText="1"/>
    </xf>
    <xf numFmtId="0" fontId="10" fillId="0" borderId="55" xfId="3" applyBorder="1" applyAlignment="1">
      <alignment horizontal="center" vertical="center" wrapText="1"/>
    </xf>
    <xf numFmtId="0" fontId="0" fillId="0" borderId="53" xfId="3" applyFont="1" applyBorder="1" applyAlignment="1">
      <alignment horizontal="center" vertical="center"/>
    </xf>
    <xf numFmtId="0" fontId="1" fillId="2" borderId="45" xfId="3" applyFont="1" applyFill="1" applyBorder="1" applyAlignment="1">
      <alignment horizontal="center" vertical="center"/>
    </xf>
    <xf numFmtId="0" fontId="0" fillId="0" borderId="45" xfId="3" applyFont="1" applyBorder="1" applyAlignment="1">
      <alignment horizontal="center" vertical="center"/>
    </xf>
    <xf numFmtId="49" fontId="7" fillId="0" borderId="21" xfId="0" applyNumberFormat="1" applyFont="1" applyBorder="1" applyAlignment="1">
      <alignment horizontal="center" vertical="center"/>
    </xf>
    <xf numFmtId="9" fontId="0" fillId="3" borderId="1" xfId="3" applyNumberFormat="1" applyFont="1" applyFill="1" applyBorder="1" applyAlignment="1">
      <alignment horizontal="center" vertical="center"/>
    </xf>
    <xf numFmtId="9" fontId="8" fillId="3" borderId="1" xfId="3" applyNumberFormat="1" applyFont="1" applyFill="1" applyBorder="1" applyAlignment="1">
      <alignment horizontal="center" vertical="center"/>
    </xf>
    <xf numFmtId="49" fontId="7" fillId="3" borderId="1" xfId="3" applyNumberFormat="1" applyFont="1" applyFill="1" applyBorder="1" applyAlignment="1">
      <alignment horizontal="center" vertical="center"/>
    </xf>
    <xf numFmtId="0" fontId="0" fillId="0" borderId="0" xfId="0" applyNumberFormat="1" applyAlignment="1">
      <alignment horizontal="center" vertical="center" wrapText="1"/>
    </xf>
    <xf numFmtId="0" fontId="7" fillId="9" borderId="1" xfId="3" applyFont="1" applyFill="1" applyBorder="1" applyAlignment="1">
      <alignment horizontal="center" vertical="center" wrapText="1"/>
    </xf>
    <xf numFmtId="0" fontId="7" fillId="9" borderId="1" xfId="0" applyFont="1" applyFill="1" applyBorder="1" applyAlignment="1">
      <alignment horizontal="center" vertical="center"/>
    </xf>
    <xf numFmtId="164" fontId="0" fillId="0" borderId="1" xfId="1" applyNumberFormat="1" applyFont="1" applyBorder="1" applyAlignment="1">
      <alignment horizontal="center"/>
    </xf>
    <xf numFmtId="9" fontId="0" fillId="0" borderId="1" xfId="0" applyNumberFormat="1" applyBorder="1" applyAlignment="1">
      <alignment horizontal="center" vertical="center" wrapText="1"/>
    </xf>
    <xf numFmtId="9" fontId="0" fillId="0" borderId="1" xfId="0" applyNumberFormat="1" applyBorder="1" applyAlignment="1">
      <alignment horizontal="center"/>
    </xf>
    <xf numFmtId="9" fontId="0" fillId="11" borderId="1" xfId="0" applyNumberFormat="1" applyFill="1" applyBorder="1" applyAlignment="1">
      <alignment horizontal="center"/>
    </xf>
    <xf numFmtId="49" fontId="7" fillId="11" borderId="21" xfId="0" applyNumberFormat="1" applyFont="1" applyFill="1" applyBorder="1" applyAlignment="1">
      <alignment horizontal="center" vertical="center"/>
    </xf>
    <xf numFmtId="9" fontId="8" fillId="11" borderId="1" xfId="3" applyNumberFormat="1" applyFont="1" applyFill="1" applyBorder="1" applyAlignment="1">
      <alignment horizontal="center" vertical="center"/>
    </xf>
    <xf numFmtId="49" fontId="7" fillId="11" borderId="1" xfId="3" applyNumberFormat="1" applyFont="1" applyFill="1" applyBorder="1" applyAlignment="1">
      <alignment horizontal="center" vertical="center"/>
    </xf>
    <xf numFmtId="9" fontId="0" fillId="11" borderId="1" xfId="3" applyNumberFormat="1" applyFont="1" applyFill="1" applyBorder="1" applyAlignment="1">
      <alignment horizontal="center" vertical="center"/>
    </xf>
    <xf numFmtId="0" fontId="7" fillId="9" borderId="1" xfId="3" applyFont="1" applyFill="1" applyBorder="1" applyAlignment="1">
      <alignment horizontal="center" vertical="center" wrapText="1"/>
    </xf>
    <xf numFmtId="49" fontId="7" fillId="0" borderId="21" xfId="0" applyNumberFormat="1" applyFont="1" applyBorder="1" applyAlignment="1">
      <alignment horizontal="center" vertical="center"/>
    </xf>
    <xf numFmtId="9" fontId="0" fillId="3" borderId="1" xfId="3" applyNumberFormat="1" applyFont="1" applyFill="1" applyBorder="1" applyAlignment="1">
      <alignment horizontal="center" vertical="center"/>
    </xf>
    <xf numFmtId="9" fontId="8" fillId="3" borderId="1" xfId="3" applyNumberFormat="1" applyFont="1" applyFill="1" applyBorder="1" applyAlignment="1">
      <alignment horizontal="center" vertical="center"/>
    </xf>
    <xf numFmtId="49" fontId="7" fillId="3" borderId="1" xfId="3" applyNumberFormat="1" applyFont="1" applyFill="1" applyBorder="1" applyAlignment="1">
      <alignment horizontal="center" vertical="center"/>
    </xf>
    <xf numFmtId="0" fontId="0" fillId="3" borderId="32" xfId="3" applyFont="1" applyFill="1" applyBorder="1" applyAlignment="1">
      <alignment horizontal="center" vertical="center" wrapText="1"/>
    </xf>
    <xf numFmtId="0" fontId="0" fillId="3" borderId="36" xfId="3" applyFont="1" applyFill="1" applyBorder="1" applyAlignment="1">
      <alignment horizontal="center" vertical="center" wrapText="1"/>
    </xf>
    <xf numFmtId="9" fontId="15" fillId="9" borderId="32" xfId="0" applyNumberFormat="1" applyFont="1" applyFill="1" applyBorder="1" applyAlignment="1">
      <alignment horizontal="center" vertical="center" wrapText="1"/>
    </xf>
    <xf numFmtId="9" fontId="15" fillId="9" borderId="36" xfId="0" applyNumberFormat="1" applyFont="1" applyFill="1" applyBorder="1" applyAlignment="1">
      <alignment horizontal="center" vertical="center" wrapText="1"/>
    </xf>
    <xf numFmtId="9" fontId="15" fillId="4" borderId="32" xfId="0" applyNumberFormat="1" applyFont="1" applyFill="1" applyBorder="1" applyAlignment="1">
      <alignment horizontal="center" vertical="center" wrapText="1"/>
    </xf>
    <xf numFmtId="9" fontId="15" fillId="4" borderId="36" xfId="0" applyNumberFormat="1" applyFont="1" applyFill="1" applyBorder="1" applyAlignment="1">
      <alignment horizontal="center" vertical="center" wrapText="1"/>
    </xf>
    <xf numFmtId="49" fontId="7" fillId="3" borderId="19" xfId="0" applyNumberFormat="1" applyFont="1" applyFill="1" applyBorder="1" applyAlignment="1">
      <alignment horizontal="center" vertical="center"/>
    </xf>
    <xf numFmtId="49" fontId="7" fillId="3" borderId="21" xfId="0" applyNumberFormat="1" applyFont="1" applyFill="1" applyBorder="1" applyAlignment="1">
      <alignment horizontal="center" vertical="center"/>
    </xf>
    <xf numFmtId="9" fontId="15" fillId="9" borderId="36" xfId="0" applyNumberFormat="1" applyFont="1" applyFill="1" applyBorder="1" applyAlignment="1">
      <alignment horizontal="center" vertical="center"/>
    </xf>
    <xf numFmtId="9" fontId="15" fillId="9" borderId="33" xfId="0" applyNumberFormat="1" applyFont="1" applyFill="1" applyBorder="1" applyAlignment="1">
      <alignment horizontal="center" vertical="center"/>
    </xf>
    <xf numFmtId="9" fontId="0" fillId="0" borderId="34" xfId="0" applyNumberFormat="1" applyFill="1" applyBorder="1" applyAlignment="1">
      <alignment horizontal="center" vertical="center"/>
    </xf>
    <xf numFmtId="0" fontId="0" fillId="0" borderId="34" xfId="0" applyFill="1" applyBorder="1" applyAlignment="1">
      <alignment horizontal="center" vertical="center"/>
    </xf>
    <xf numFmtId="10" fontId="7" fillId="2" borderId="65" xfId="3" applyNumberFormat="1" applyFont="1" applyFill="1" applyBorder="1" applyAlignment="1">
      <alignment horizontal="center" vertical="center"/>
    </xf>
    <xf numFmtId="10" fontId="7" fillId="2" borderId="32" xfId="3" applyNumberFormat="1" applyFont="1" applyFill="1" applyBorder="1" applyAlignment="1">
      <alignment horizontal="center" vertical="center"/>
    </xf>
    <xf numFmtId="9" fontId="0" fillId="0" borderId="39" xfId="0" applyNumberFormat="1" applyFill="1" applyBorder="1" applyAlignment="1">
      <alignment horizontal="center" vertical="center"/>
    </xf>
    <xf numFmtId="9" fontId="0" fillId="0" borderId="35" xfId="0" applyNumberFormat="1" applyFill="1" applyBorder="1" applyAlignment="1">
      <alignment horizontal="center" vertical="center"/>
    </xf>
    <xf numFmtId="9" fontId="15" fillId="4" borderId="36" xfId="0" applyNumberFormat="1" applyFont="1" applyFill="1" applyBorder="1" applyAlignment="1">
      <alignment horizontal="center" vertical="center"/>
    </xf>
    <xf numFmtId="9" fontId="15" fillId="4" borderId="33" xfId="0" applyNumberFormat="1" applyFont="1" applyFill="1" applyBorder="1" applyAlignment="1">
      <alignment horizontal="center" vertical="center"/>
    </xf>
    <xf numFmtId="10" fontId="17" fillId="3" borderId="20" xfId="0" applyNumberFormat="1" applyFont="1" applyFill="1" applyBorder="1" applyAlignment="1">
      <alignment horizontal="center" vertical="center"/>
    </xf>
    <xf numFmtId="10" fontId="17" fillId="3" borderId="18" xfId="0" applyNumberFormat="1" applyFont="1" applyFill="1" applyBorder="1" applyAlignment="1">
      <alignment horizontal="center" vertical="center"/>
    </xf>
    <xf numFmtId="9" fontId="0" fillId="3" borderId="69" xfId="3" applyNumberFormat="1" applyFont="1" applyFill="1" applyBorder="1" applyAlignment="1">
      <alignment horizontal="center" vertical="center"/>
    </xf>
    <xf numFmtId="9" fontId="10" fillId="3" borderId="19" xfId="3" applyNumberFormat="1" applyFont="1" applyFill="1" applyBorder="1" applyAlignment="1">
      <alignment horizontal="center" vertical="center"/>
    </xf>
    <xf numFmtId="9" fontId="8" fillId="3" borderId="63" xfId="3" applyNumberFormat="1" applyFont="1" applyFill="1" applyBorder="1" applyAlignment="1">
      <alignment horizontal="center" vertical="center"/>
    </xf>
    <xf numFmtId="9" fontId="8" fillId="3" borderId="47" xfId="3" applyNumberFormat="1" applyFont="1" applyFill="1" applyBorder="1" applyAlignment="1">
      <alignment horizontal="center" vertical="center"/>
    </xf>
    <xf numFmtId="0" fontId="7" fillId="9" borderId="1" xfId="3" applyFont="1" applyFill="1" applyBorder="1" applyAlignment="1">
      <alignment horizontal="center" vertical="center" wrapText="1"/>
    </xf>
    <xf numFmtId="49" fontId="7" fillId="3" borderId="63" xfId="3" applyNumberFormat="1" applyFont="1" applyFill="1" applyBorder="1" applyAlignment="1">
      <alignment horizontal="center" vertical="center"/>
    </xf>
    <xf numFmtId="49" fontId="7" fillId="3" borderId="47" xfId="3" applyNumberFormat="1" applyFont="1" applyFill="1" applyBorder="1" applyAlignment="1">
      <alignment horizontal="center" vertical="center"/>
    </xf>
    <xf numFmtId="0" fontId="7" fillId="0" borderId="43" xfId="3" applyFont="1" applyBorder="1" applyAlignment="1">
      <alignment horizontal="center" vertical="center" wrapText="1"/>
    </xf>
    <xf numFmtId="0" fontId="7" fillId="0" borderId="31" xfId="3" applyFont="1" applyBorder="1" applyAlignment="1">
      <alignment horizontal="center" vertical="center" wrapText="1"/>
    </xf>
    <xf numFmtId="9" fontId="8" fillId="3" borderId="27" xfId="3" applyNumberFormat="1" applyFont="1" applyFill="1" applyBorder="1" applyAlignment="1">
      <alignment horizontal="center" vertical="center"/>
    </xf>
    <xf numFmtId="9" fontId="8" fillId="3" borderId="0" xfId="3" applyNumberFormat="1" applyFont="1" applyFill="1" applyBorder="1" applyAlignment="1">
      <alignment horizontal="center" vertical="center"/>
    </xf>
    <xf numFmtId="49" fontId="7" fillId="3" borderId="27" xfId="3" applyNumberFormat="1" applyFont="1" applyFill="1" applyBorder="1" applyAlignment="1">
      <alignment horizontal="center" vertical="center"/>
    </xf>
    <xf numFmtId="49" fontId="7" fillId="3" borderId="0" xfId="3" applyNumberFormat="1" applyFont="1" applyFill="1" applyBorder="1" applyAlignment="1">
      <alignment horizontal="center" vertical="center"/>
    </xf>
    <xf numFmtId="9" fontId="8" fillId="0" borderId="63" xfId="3" applyNumberFormat="1" applyFont="1" applyBorder="1" applyAlignment="1">
      <alignment horizontal="center" vertical="center"/>
    </xf>
    <xf numFmtId="9" fontId="8" fillId="0" borderId="47" xfId="3" applyNumberFormat="1" applyFont="1" applyBorder="1" applyAlignment="1">
      <alignment horizontal="center" vertical="center"/>
    </xf>
    <xf numFmtId="49" fontId="7" fillId="0" borderId="63" xfId="3" applyNumberFormat="1" applyFont="1" applyBorder="1" applyAlignment="1">
      <alignment horizontal="center" vertical="center"/>
    </xf>
    <xf numFmtId="49" fontId="7" fillId="0" borderId="47" xfId="3" applyNumberFormat="1" applyFont="1" applyBorder="1" applyAlignment="1">
      <alignment horizontal="center" vertical="center"/>
    </xf>
    <xf numFmtId="10" fontId="0" fillId="0" borderId="45" xfId="1" applyNumberFormat="1" applyFont="1" applyBorder="1" applyAlignment="1">
      <alignment horizontal="center" vertical="center"/>
    </xf>
    <xf numFmtId="10" fontId="0" fillId="0" borderId="43" xfId="1" applyNumberFormat="1" applyFont="1" applyBorder="1" applyAlignment="1">
      <alignment horizontal="center" vertical="center"/>
    </xf>
    <xf numFmtId="10" fontId="0" fillId="0" borderId="44" xfId="1" applyNumberFormat="1" applyFont="1" applyBorder="1" applyAlignment="1">
      <alignment horizontal="center" vertical="center"/>
    </xf>
    <xf numFmtId="9" fontId="0" fillId="3" borderId="58" xfId="3" applyNumberFormat="1" applyFont="1" applyFill="1" applyBorder="1" applyAlignment="1">
      <alignment horizontal="center" vertical="center"/>
    </xf>
    <xf numFmtId="9" fontId="0" fillId="3" borderId="18" xfId="3" applyNumberFormat="1" applyFont="1" applyFill="1" applyBorder="1" applyAlignment="1">
      <alignment horizontal="center" vertical="center"/>
    </xf>
    <xf numFmtId="9" fontId="0" fillId="3" borderId="19" xfId="3" applyNumberFormat="1" applyFont="1" applyFill="1" applyBorder="1" applyAlignment="1">
      <alignment horizontal="center" vertical="center"/>
    </xf>
    <xf numFmtId="10" fontId="7" fillId="2" borderId="12" xfId="3" applyNumberFormat="1" applyFont="1" applyFill="1" applyBorder="1" applyAlignment="1">
      <alignment horizontal="center" vertical="center" wrapText="1"/>
    </xf>
    <xf numFmtId="10" fontId="7" fillId="2" borderId="13" xfId="3" applyNumberFormat="1" applyFont="1" applyFill="1" applyBorder="1" applyAlignment="1">
      <alignment horizontal="center" vertical="center" wrapText="1"/>
    </xf>
    <xf numFmtId="10" fontId="7" fillId="2" borderId="32" xfId="3" applyNumberFormat="1" applyFont="1" applyFill="1" applyBorder="1" applyAlignment="1">
      <alignment horizontal="center" vertical="center" wrapText="1"/>
    </xf>
    <xf numFmtId="9" fontId="0" fillId="0" borderId="69" xfId="3" applyNumberFormat="1" applyFont="1" applyBorder="1" applyAlignment="1">
      <alignment horizontal="center" vertical="center"/>
    </xf>
    <xf numFmtId="9" fontId="10" fillId="0" borderId="19" xfId="3" applyNumberFormat="1" applyFont="1" applyBorder="1" applyAlignment="1">
      <alignment horizontal="center" vertical="center"/>
    </xf>
    <xf numFmtId="9" fontId="0" fillId="0" borderId="62" xfId="0" applyNumberFormat="1" applyFill="1" applyBorder="1" applyAlignment="1">
      <alignment horizontal="center" vertical="center"/>
    </xf>
    <xf numFmtId="0" fontId="0" fillId="0" borderId="50" xfId="0" applyFill="1" applyBorder="1" applyAlignment="1">
      <alignment horizontal="center" vertical="center"/>
    </xf>
    <xf numFmtId="9" fontId="0" fillId="0" borderId="50" xfId="0" applyNumberFormat="1" applyFill="1" applyBorder="1" applyAlignment="1">
      <alignment horizontal="center" vertical="center"/>
    </xf>
    <xf numFmtId="0" fontId="0" fillId="3" borderId="59" xfId="3" applyFont="1" applyFill="1" applyBorder="1" applyAlignment="1">
      <alignment horizontal="center" vertical="center" wrapText="1"/>
    </xf>
    <xf numFmtId="0" fontId="0" fillId="3" borderId="33" xfId="3" applyFont="1" applyFill="1" applyBorder="1" applyAlignment="1">
      <alignment horizontal="center" vertical="center" wrapText="1"/>
    </xf>
    <xf numFmtId="10" fontId="7" fillId="5" borderId="52" xfId="1" applyNumberFormat="1" applyFont="1" applyFill="1" applyBorder="1" applyAlignment="1">
      <alignment horizontal="center" vertical="center" wrapText="1"/>
    </xf>
    <xf numFmtId="10" fontId="7" fillId="5" borderId="52" xfId="1" applyNumberFormat="1" applyFont="1" applyFill="1" applyBorder="1" applyAlignment="1">
      <alignment horizontal="center" vertical="center"/>
    </xf>
    <xf numFmtId="9" fontId="0" fillId="9" borderId="33" xfId="0" applyNumberFormat="1" applyFont="1" applyFill="1" applyBorder="1" applyAlignment="1">
      <alignment horizontal="center" vertical="center"/>
    </xf>
    <xf numFmtId="9" fontId="0" fillId="9" borderId="32" xfId="0" applyNumberFormat="1" applyFont="1" applyFill="1" applyBorder="1" applyAlignment="1">
      <alignment horizontal="center" vertical="center"/>
    </xf>
    <xf numFmtId="9" fontId="17" fillId="4" borderId="36" xfId="0" applyNumberFormat="1" applyFont="1" applyFill="1" applyBorder="1" applyAlignment="1">
      <alignment horizontal="center" vertical="center"/>
    </xf>
    <xf numFmtId="9" fontId="0" fillId="9" borderId="33" xfId="0" applyNumberFormat="1" applyFont="1" applyFill="1" applyBorder="1" applyAlignment="1">
      <alignment horizontal="center" vertical="center" wrapText="1"/>
    </xf>
    <xf numFmtId="9" fontId="0" fillId="9" borderId="32" xfId="0" applyNumberFormat="1" applyFont="1" applyFill="1" applyBorder="1" applyAlignment="1">
      <alignment horizontal="center" vertical="center" wrapText="1"/>
    </xf>
    <xf numFmtId="9" fontId="17" fillId="4" borderId="36" xfId="0" applyNumberFormat="1" applyFont="1" applyFill="1" applyBorder="1" applyAlignment="1">
      <alignment horizontal="center" vertical="center" wrapText="1"/>
    </xf>
    <xf numFmtId="9" fontId="17" fillId="4" borderId="59" xfId="0" applyNumberFormat="1" applyFont="1" applyFill="1" applyBorder="1" applyAlignment="1">
      <alignment horizontal="center" vertical="center" wrapText="1"/>
    </xf>
    <xf numFmtId="10" fontId="7" fillId="5" borderId="72" xfId="1" applyNumberFormat="1" applyFont="1" applyFill="1" applyBorder="1" applyAlignment="1">
      <alignment horizontal="center" vertical="center" wrapText="1"/>
    </xf>
    <xf numFmtId="49" fontId="7" fillId="3" borderId="68" xfId="0" applyNumberFormat="1" applyFont="1" applyFill="1" applyBorder="1" applyAlignment="1">
      <alignment horizontal="center" vertical="center"/>
    </xf>
    <xf numFmtId="9" fontId="0" fillId="9" borderId="12" xfId="0" applyNumberFormat="1" applyFont="1" applyFill="1" applyBorder="1" applyAlignment="1">
      <alignment horizontal="center" vertical="center" wrapText="1"/>
    </xf>
    <xf numFmtId="9" fontId="0" fillId="9" borderId="13" xfId="0" applyNumberFormat="1" applyFont="1" applyFill="1" applyBorder="1" applyAlignment="1">
      <alignment horizontal="center" vertical="center" wrapText="1"/>
    </xf>
    <xf numFmtId="49" fontId="7" fillId="3" borderId="18" xfId="3" applyNumberFormat="1" applyFont="1" applyFill="1" applyBorder="1" applyAlignment="1">
      <alignment horizontal="center" vertical="center"/>
    </xf>
    <xf numFmtId="49" fontId="7" fillId="3" borderId="19" xfId="3" applyNumberFormat="1" applyFont="1" applyFill="1" applyBorder="1" applyAlignment="1">
      <alignment horizontal="center" vertical="center"/>
    </xf>
    <xf numFmtId="49" fontId="7" fillId="0" borderId="20" xfId="3" applyNumberFormat="1" applyFont="1" applyBorder="1" applyAlignment="1">
      <alignment horizontal="center" vertical="center"/>
    </xf>
    <xf numFmtId="49" fontId="7" fillId="0" borderId="19" xfId="3" applyNumberFormat="1" applyFont="1" applyBorder="1" applyAlignment="1">
      <alignment horizontal="center" vertical="center"/>
    </xf>
    <xf numFmtId="49" fontId="7" fillId="3" borderId="20" xfId="3" applyNumberFormat="1" applyFont="1" applyFill="1" applyBorder="1" applyAlignment="1">
      <alignment horizontal="center" vertical="center"/>
    </xf>
    <xf numFmtId="9" fontId="10" fillId="0" borderId="51" xfId="3" applyNumberFormat="1" applyFont="1" applyFill="1" applyBorder="1" applyAlignment="1">
      <alignment horizontal="center" vertical="center"/>
    </xf>
    <xf numFmtId="9" fontId="10" fillId="0" borderId="38" xfId="3" applyNumberFormat="1" applyFont="1" applyFill="1" applyBorder="1" applyAlignment="1">
      <alignment horizontal="center" vertical="center"/>
    </xf>
    <xf numFmtId="9" fontId="10" fillId="0" borderId="35" xfId="3" applyNumberFormat="1" applyFont="1" applyFill="1" applyBorder="1" applyAlignment="1">
      <alignment horizontal="center" vertical="center"/>
    </xf>
    <xf numFmtId="9" fontId="10" fillId="0" borderId="39" xfId="3" applyNumberFormat="1" applyFont="1" applyFill="1" applyBorder="1" applyAlignment="1">
      <alignment horizontal="center" vertical="center"/>
    </xf>
    <xf numFmtId="10" fontId="0" fillId="5" borderId="12" xfId="1" applyNumberFormat="1" applyFont="1" applyFill="1" applyBorder="1" applyAlignment="1">
      <alignment horizontal="center" vertical="center" wrapText="1"/>
    </xf>
    <xf numFmtId="10" fontId="0" fillId="5" borderId="13" xfId="1" applyNumberFormat="1" applyFont="1" applyFill="1" applyBorder="1" applyAlignment="1">
      <alignment horizontal="center" vertical="center" wrapText="1"/>
    </xf>
    <xf numFmtId="10" fontId="0" fillId="5" borderId="32" xfId="1" applyNumberFormat="1" applyFont="1" applyFill="1" applyBorder="1" applyAlignment="1">
      <alignment horizontal="center" vertical="center" wrapText="1"/>
    </xf>
    <xf numFmtId="10" fontId="10" fillId="5" borderId="65" xfId="1" applyNumberFormat="1" applyFont="1" applyFill="1" applyBorder="1" applyAlignment="1">
      <alignment horizontal="center" vertical="center"/>
    </xf>
    <xf numFmtId="10" fontId="10" fillId="5" borderId="32" xfId="1" applyNumberFormat="1" applyFont="1" applyFill="1" applyBorder="1" applyAlignment="1">
      <alignment horizontal="center" vertical="center"/>
    </xf>
    <xf numFmtId="0" fontId="0" fillId="3" borderId="12" xfId="3" applyFont="1" applyFill="1" applyBorder="1" applyAlignment="1">
      <alignment horizontal="center" vertical="center" wrapText="1"/>
    </xf>
    <xf numFmtId="0" fontId="0" fillId="3" borderId="13" xfId="3" applyFont="1" applyFill="1" applyBorder="1" applyAlignment="1">
      <alignment horizontal="center" vertical="center" wrapText="1"/>
    </xf>
    <xf numFmtId="9" fontId="10" fillId="9" borderId="12" xfId="3" applyNumberFormat="1" applyFont="1" applyFill="1" applyBorder="1" applyAlignment="1">
      <alignment horizontal="center" vertical="center" wrapText="1"/>
    </xf>
    <xf numFmtId="9" fontId="10" fillId="9" borderId="13" xfId="3" applyNumberFormat="1" applyFont="1" applyFill="1" applyBorder="1" applyAlignment="1">
      <alignment horizontal="center" vertical="center" wrapText="1"/>
    </xf>
    <xf numFmtId="9" fontId="10" fillId="9" borderId="32" xfId="3" applyNumberFormat="1" applyFont="1" applyFill="1" applyBorder="1" applyAlignment="1">
      <alignment horizontal="center" vertical="center" wrapText="1"/>
    </xf>
    <xf numFmtId="9" fontId="10" fillId="9" borderId="33" xfId="3" applyNumberFormat="1" applyFont="1" applyFill="1" applyBorder="1" applyAlignment="1">
      <alignment horizontal="center" vertical="center"/>
    </xf>
    <xf numFmtId="9" fontId="10" fillId="9" borderId="32" xfId="3" applyNumberFormat="1" applyFont="1" applyFill="1" applyBorder="1" applyAlignment="1">
      <alignment horizontal="center" vertical="center"/>
    </xf>
    <xf numFmtId="0" fontId="0" fillId="0" borderId="65" xfId="3" applyFont="1" applyBorder="1" applyAlignment="1">
      <alignment horizontal="center" vertical="center"/>
    </xf>
    <xf numFmtId="0" fontId="10" fillId="0" borderId="32" xfId="3" applyFont="1" applyBorder="1" applyAlignment="1">
      <alignment horizontal="center" vertical="center"/>
    </xf>
    <xf numFmtId="10" fontId="0" fillId="5" borderId="65" xfId="1" applyNumberFormat="1" applyFont="1" applyFill="1" applyBorder="1" applyAlignment="1">
      <alignment horizontal="center" vertical="center" wrapText="1"/>
    </xf>
    <xf numFmtId="9" fontId="0" fillId="0" borderId="38" xfId="3" applyNumberFormat="1" applyFont="1" applyFill="1" applyBorder="1" applyAlignment="1">
      <alignment horizontal="center" vertical="center"/>
    </xf>
    <xf numFmtId="9" fontId="15" fillId="4" borderId="33" xfId="3" applyNumberFormat="1" applyFont="1" applyFill="1" applyBorder="1" applyAlignment="1">
      <alignment horizontal="center" vertical="center"/>
    </xf>
    <xf numFmtId="9" fontId="15" fillId="4" borderId="32" xfId="3" applyNumberFormat="1" applyFont="1" applyFill="1" applyBorder="1" applyAlignment="1">
      <alignment horizontal="center" vertical="center"/>
    </xf>
    <xf numFmtId="9" fontId="15" fillId="4" borderId="13" xfId="3" applyNumberFormat="1" applyFont="1" applyFill="1" applyBorder="1" applyAlignment="1">
      <alignment horizontal="center" vertical="center" wrapText="1"/>
    </xf>
    <xf numFmtId="9" fontId="15" fillId="4" borderId="32" xfId="3" applyNumberFormat="1" applyFont="1" applyFill="1" applyBorder="1" applyAlignment="1">
      <alignment horizontal="center" vertical="center" wrapText="1"/>
    </xf>
    <xf numFmtId="49" fontId="7" fillId="3" borderId="19" xfId="0" applyNumberFormat="1" applyFont="1" applyFill="1" applyBorder="1" applyAlignment="1">
      <alignment horizontal="center" vertical="center" wrapText="1"/>
    </xf>
    <xf numFmtId="49" fontId="7" fillId="3" borderId="21" xfId="0" applyNumberFormat="1" applyFont="1" applyFill="1" applyBorder="1" applyAlignment="1">
      <alignment horizontal="center" vertical="center" wrapText="1"/>
    </xf>
    <xf numFmtId="49" fontId="7" fillId="0" borderId="21" xfId="0" applyNumberFormat="1" applyFont="1" applyBorder="1" applyAlignment="1">
      <alignment horizontal="center" vertical="center"/>
    </xf>
    <xf numFmtId="10" fontId="8" fillId="5" borderId="42" xfId="0" applyNumberFormat="1" applyFont="1" applyFill="1" applyBorder="1" applyAlignment="1">
      <alignment horizontal="center" vertical="center"/>
    </xf>
    <xf numFmtId="10" fontId="8" fillId="5" borderId="47" xfId="0" applyNumberFormat="1" applyFont="1" applyFill="1" applyBorder="1" applyAlignment="1">
      <alignment horizontal="center" vertical="center"/>
    </xf>
    <xf numFmtId="10" fontId="8" fillId="5" borderId="42" xfId="3" applyNumberFormat="1" applyFont="1" applyFill="1" applyBorder="1" applyAlignment="1">
      <alignment horizontal="center" vertical="center"/>
    </xf>
    <xf numFmtId="10" fontId="8" fillId="5" borderId="47" xfId="3" applyNumberFormat="1" applyFont="1" applyFill="1" applyBorder="1" applyAlignment="1">
      <alignment horizontal="center" vertical="center"/>
    </xf>
    <xf numFmtId="9" fontId="15" fillId="9" borderId="33" xfId="3" applyNumberFormat="1" applyFont="1" applyFill="1" applyBorder="1" applyAlignment="1">
      <alignment horizontal="center" vertical="center"/>
    </xf>
    <xf numFmtId="9" fontId="15" fillId="9" borderId="32" xfId="3" applyNumberFormat="1" applyFont="1" applyFill="1" applyBorder="1" applyAlignment="1">
      <alignment horizontal="center" vertical="center"/>
    </xf>
    <xf numFmtId="9" fontId="15" fillId="9" borderId="13" xfId="3" applyNumberFormat="1" applyFont="1" applyFill="1" applyBorder="1" applyAlignment="1">
      <alignment horizontal="center" vertical="center" wrapText="1"/>
    </xf>
    <xf numFmtId="9" fontId="15" fillId="9" borderId="32" xfId="3" applyNumberFormat="1" applyFont="1" applyFill="1" applyBorder="1" applyAlignment="1">
      <alignment horizontal="center" vertical="center" wrapText="1"/>
    </xf>
    <xf numFmtId="10" fontId="0" fillId="5" borderId="63" xfId="0" applyNumberFormat="1" applyFont="1" applyFill="1" applyBorder="1" applyAlignment="1">
      <alignment horizontal="center" vertical="center"/>
    </xf>
    <xf numFmtId="10" fontId="0" fillId="5" borderId="47" xfId="0" applyNumberFormat="1" applyFont="1" applyFill="1" applyBorder="1" applyAlignment="1">
      <alignment horizontal="center" vertical="center"/>
    </xf>
    <xf numFmtId="10" fontId="0" fillId="5" borderId="7" xfId="1" applyNumberFormat="1" applyFont="1" applyFill="1" applyBorder="1" applyAlignment="1">
      <alignment horizontal="center" vertical="center"/>
    </xf>
    <xf numFmtId="10" fontId="0" fillId="5" borderId="9" xfId="1" applyNumberFormat="1" applyFont="1" applyFill="1" applyBorder="1" applyAlignment="1">
      <alignment horizontal="center" vertical="center"/>
    </xf>
    <xf numFmtId="10" fontId="0" fillId="5" borderId="49" xfId="1" applyNumberFormat="1" applyFont="1" applyFill="1" applyBorder="1" applyAlignment="1">
      <alignment horizontal="center" vertical="center"/>
    </xf>
    <xf numFmtId="10" fontId="10" fillId="5" borderId="63" xfId="3" applyNumberFormat="1" applyFont="1" applyFill="1" applyBorder="1" applyAlignment="1">
      <alignment horizontal="center" vertical="center"/>
    </xf>
    <xf numFmtId="10" fontId="10" fillId="5" borderId="47" xfId="3" applyNumberFormat="1" applyFont="1" applyFill="1" applyBorder="1" applyAlignment="1">
      <alignment horizontal="center" vertical="center"/>
    </xf>
    <xf numFmtId="49" fontId="7" fillId="0" borderId="45" xfId="3" applyNumberFormat="1" applyFont="1" applyBorder="1" applyAlignment="1">
      <alignment horizontal="center" vertical="center"/>
    </xf>
    <xf numFmtId="49" fontId="7" fillId="0" borderId="43" xfId="3" applyNumberFormat="1" applyFont="1" applyBorder="1" applyAlignment="1">
      <alignment horizontal="center" vertical="center"/>
    </xf>
    <xf numFmtId="49" fontId="7" fillId="0" borderId="44" xfId="3" applyNumberFormat="1" applyFont="1" applyBorder="1" applyAlignment="1">
      <alignment horizontal="center" vertical="center"/>
    </xf>
    <xf numFmtId="9" fontId="0" fillId="9" borderId="13" xfId="3" applyNumberFormat="1" applyFont="1" applyFill="1" applyBorder="1" applyAlignment="1">
      <alignment horizontal="center" vertical="center" wrapText="1"/>
    </xf>
    <xf numFmtId="9" fontId="0" fillId="9" borderId="65" xfId="3" applyNumberFormat="1" applyFont="1" applyFill="1" applyBorder="1" applyAlignment="1">
      <alignment horizontal="center" vertical="center"/>
    </xf>
    <xf numFmtId="9" fontId="15" fillId="4" borderId="65" xfId="3" applyNumberFormat="1" applyFont="1" applyFill="1" applyBorder="1" applyAlignment="1">
      <alignment horizontal="center" vertical="center"/>
    </xf>
    <xf numFmtId="9" fontId="0" fillId="0" borderId="71" xfId="3" applyNumberFormat="1" applyFont="1" applyFill="1" applyBorder="1" applyAlignment="1">
      <alignment horizontal="center" vertical="center"/>
    </xf>
    <xf numFmtId="10" fontId="0" fillId="5" borderId="63" xfId="3" applyNumberFormat="1" applyFont="1" applyFill="1" applyBorder="1" applyAlignment="1">
      <alignment horizontal="center" vertical="center"/>
    </xf>
    <xf numFmtId="0" fontId="9" fillId="4" borderId="45" xfId="0" applyFont="1" applyFill="1" applyBorder="1" applyAlignment="1">
      <alignment horizontal="center"/>
    </xf>
    <xf numFmtId="0" fontId="9" fillId="4" borderId="44" xfId="0" applyFont="1" applyFill="1" applyBorder="1" applyAlignment="1">
      <alignment horizontal="center"/>
    </xf>
    <xf numFmtId="0" fontId="7" fillId="0" borderId="23" xfId="3" applyFont="1" applyBorder="1" applyAlignment="1">
      <alignment horizontal="center" vertical="center" wrapText="1"/>
    </xf>
    <xf numFmtId="9" fontId="8" fillId="3" borderId="2" xfId="3" applyNumberFormat="1" applyFont="1" applyFill="1" applyBorder="1" applyAlignment="1">
      <alignment horizontal="center" vertical="center"/>
    </xf>
    <xf numFmtId="9" fontId="8" fillId="3" borderId="1" xfId="3" applyNumberFormat="1" applyFont="1" applyFill="1" applyBorder="1" applyAlignment="1">
      <alignment horizontal="center" vertical="center"/>
    </xf>
    <xf numFmtId="49" fontId="7" fillId="3" borderId="2" xfId="3" applyNumberFormat="1" applyFont="1" applyFill="1" applyBorder="1" applyAlignment="1">
      <alignment horizontal="center" vertical="center"/>
    </xf>
    <xf numFmtId="49" fontId="7" fillId="3" borderId="1" xfId="3" applyNumberFormat="1" applyFont="1" applyFill="1" applyBorder="1" applyAlignment="1">
      <alignment horizontal="center" vertical="center"/>
    </xf>
    <xf numFmtId="9" fontId="8" fillId="0" borderId="1" xfId="3" applyNumberFormat="1" applyFont="1" applyBorder="1" applyAlignment="1">
      <alignment horizontal="center" vertical="center"/>
    </xf>
    <xf numFmtId="49" fontId="7" fillId="0" borderId="1" xfId="3" applyNumberFormat="1" applyFont="1" applyBorder="1" applyAlignment="1">
      <alignment horizontal="center" vertical="center"/>
    </xf>
    <xf numFmtId="0" fontId="7" fillId="6" borderId="25" xfId="0" applyFont="1" applyFill="1" applyBorder="1" applyAlignment="1">
      <alignment horizontal="center" vertical="center" wrapText="1"/>
    </xf>
    <xf numFmtId="0" fontId="7" fillId="6" borderId="60" xfId="0" applyFont="1" applyFill="1" applyBorder="1" applyAlignment="1">
      <alignment horizontal="center" vertical="center" wrapText="1"/>
    </xf>
    <xf numFmtId="0" fontId="7" fillId="6" borderId="57" xfId="0" applyFont="1" applyFill="1" applyBorder="1" applyAlignment="1">
      <alignment horizontal="center" vertical="center" wrapText="1"/>
    </xf>
    <xf numFmtId="0" fontId="7" fillId="6" borderId="26" xfId="0" applyFont="1" applyFill="1" applyBorder="1" applyAlignment="1">
      <alignment horizontal="center" vertical="center" wrapText="1"/>
    </xf>
    <xf numFmtId="0" fontId="7" fillId="6" borderId="61" xfId="0" applyFont="1" applyFill="1" applyBorder="1" applyAlignment="1">
      <alignment horizontal="center" vertical="center" wrapText="1"/>
    </xf>
    <xf numFmtId="0" fontId="7" fillId="6" borderId="73" xfId="0" applyFont="1" applyFill="1" applyBorder="1" applyAlignment="1">
      <alignment horizontal="center" vertical="center" wrapText="1"/>
    </xf>
    <xf numFmtId="0" fontId="0" fillId="0" borderId="36" xfId="3" applyFont="1" applyBorder="1" applyAlignment="1">
      <alignment horizontal="center" vertical="center"/>
    </xf>
    <xf numFmtId="0" fontId="10" fillId="0" borderId="36" xfId="3" applyFont="1" applyBorder="1" applyAlignment="1">
      <alignment horizontal="center" vertical="center"/>
    </xf>
    <xf numFmtId="9" fontId="10" fillId="9" borderId="32" xfId="3" applyNumberFormat="1" applyFill="1" applyBorder="1" applyAlignment="1">
      <alignment horizontal="center" vertical="center"/>
    </xf>
    <xf numFmtId="9" fontId="10" fillId="9" borderId="36" xfId="3" applyNumberFormat="1" applyFill="1" applyBorder="1" applyAlignment="1">
      <alignment horizontal="center" vertical="center"/>
    </xf>
    <xf numFmtId="9" fontId="10" fillId="4" borderId="36" xfId="3" applyNumberFormat="1" applyFill="1" applyBorder="1" applyAlignment="1">
      <alignment horizontal="center" vertical="center"/>
    </xf>
    <xf numFmtId="49" fontId="7" fillId="3" borderId="21" xfId="3" applyNumberFormat="1" applyFont="1" applyFill="1" applyBorder="1" applyAlignment="1">
      <alignment horizontal="center" vertical="center"/>
    </xf>
    <xf numFmtId="9" fontId="0" fillId="3" borderId="2" xfId="3" applyNumberFormat="1" applyFont="1" applyFill="1" applyBorder="1" applyAlignment="1">
      <alignment horizontal="center" vertical="center"/>
    </xf>
    <xf numFmtId="9" fontId="0" fillId="3" borderId="1" xfId="3" applyNumberFormat="1" applyFont="1" applyFill="1" applyBorder="1" applyAlignment="1">
      <alignment horizontal="center" vertical="center"/>
    </xf>
    <xf numFmtId="9" fontId="0" fillId="0" borderId="1" xfId="3" applyNumberFormat="1" applyFont="1" applyBorder="1" applyAlignment="1">
      <alignment horizontal="center" vertical="center"/>
    </xf>
    <xf numFmtId="9" fontId="10" fillId="0" borderId="1" xfId="3" applyNumberFormat="1" applyFont="1" applyBorder="1" applyAlignment="1">
      <alignment horizontal="center" vertical="center"/>
    </xf>
    <xf numFmtId="49" fontId="7" fillId="0" borderId="21" xfId="3" applyNumberFormat="1" applyFont="1" applyBorder="1" applyAlignment="1">
      <alignment horizontal="center" vertical="center"/>
    </xf>
    <xf numFmtId="9" fontId="10" fillId="3" borderId="1" xfId="3" applyNumberFormat="1" applyFont="1" applyFill="1" applyBorder="1" applyAlignment="1">
      <alignment horizontal="center" vertical="center"/>
    </xf>
    <xf numFmtId="0" fontId="7" fillId="6" borderId="6" xfId="0" applyFont="1" applyFill="1" applyBorder="1" applyAlignment="1">
      <alignment horizontal="center" vertical="center" wrapText="1"/>
    </xf>
    <xf numFmtId="0" fontId="7" fillId="6" borderId="27"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7" fillId="6" borderId="10" xfId="0" applyFont="1" applyFill="1" applyBorder="1" applyAlignment="1">
      <alignment horizontal="center" vertical="center" wrapText="1"/>
    </xf>
    <xf numFmtId="0" fontId="7" fillId="6" borderId="28" xfId="0" applyFont="1" applyFill="1" applyBorder="1" applyAlignment="1">
      <alignment horizontal="center" vertical="center" wrapText="1"/>
    </xf>
    <xf numFmtId="0" fontId="7" fillId="6" borderId="11" xfId="0" applyFont="1" applyFill="1" applyBorder="1" applyAlignment="1">
      <alignment horizontal="center" vertical="center" wrapText="1"/>
    </xf>
    <xf numFmtId="9" fontId="10" fillId="3" borderId="35" xfId="3" applyNumberFormat="1" applyFont="1" applyFill="1" applyBorder="1" applyAlignment="1">
      <alignment horizontal="center" vertical="center"/>
    </xf>
    <xf numFmtId="9" fontId="10" fillId="3" borderId="34" xfId="3" applyNumberFormat="1" applyFont="1" applyFill="1" applyBorder="1" applyAlignment="1">
      <alignment horizontal="center" vertical="center"/>
    </xf>
    <xf numFmtId="10" fontId="0" fillId="2" borderId="0" xfId="1" applyNumberFormat="1" applyFont="1" applyFill="1" applyBorder="1" applyAlignment="1">
      <alignment horizontal="center" vertical="center" wrapText="1"/>
    </xf>
    <xf numFmtId="10" fontId="0" fillId="2" borderId="47" xfId="1" applyNumberFormat="1" applyFont="1" applyFill="1" applyBorder="1" applyAlignment="1">
      <alignment horizontal="center" vertical="center" wrapText="1"/>
    </xf>
    <xf numFmtId="9" fontId="10" fillId="9" borderId="12" xfId="3" applyNumberFormat="1" applyFill="1" applyBorder="1" applyAlignment="1">
      <alignment horizontal="center" vertical="center"/>
    </xf>
    <xf numFmtId="9" fontId="10" fillId="9" borderId="13" xfId="3" applyNumberFormat="1" applyFill="1" applyBorder="1" applyAlignment="1">
      <alignment horizontal="center" vertical="center"/>
    </xf>
    <xf numFmtId="9" fontId="10" fillId="9" borderId="65" xfId="3" applyNumberFormat="1" applyFill="1" applyBorder="1" applyAlignment="1">
      <alignment horizontal="center" vertical="center"/>
    </xf>
    <xf numFmtId="9" fontId="10" fillId="4" borderId="65" xfId="3" applyNumberFormat="1" applyFill="1" applyBorder="1" applyAlignment="1">
      <alignment horizontal="center" vertical="center"/>
    </xf>
    <xf numFmtId="9" fontId="10" fillId="4" borderId="32" xfId="3" applyNumberFormat="1" applyFill="1" applyBorder="1" applyAlignment="1">
      <alignment horizontal="center" vertical="center"/>
    </xf>
    <xf numFmtId="49" fontId="7" fillId="0" borderId="69" xfId="3" applyNumberFormat="1" applyFont="1" applyBorder="1" applyAlignment="1">
      <alignment horizontal="center" vertical="center"/>
    </xf>
    <xf numFmtId="10" fontId="0" fillId="2" borderId="66" xfId="1" applyNumberFormat="1" applyFont="1" applyFill="1" applyBorder="1" applyAlignment="1">
      <alignment horizontal="center" vertical="center" wrapText="1"/>
    </xf>
    <xf numFmtId="10" fontId="0" fillId="2" borderId="49" xfId="1" applyNumberFormat="1" applyFont="1" applyFill="1" applyBorder="1" applyAlignment="1">
      <alignment horizontal="center" vertical="center" wrapText="1"/>
    </xf>
    <xf numFmtId="10" fontId="10" fillId="2" borderId="63" xfId="1" applyNumberFormat="1" applyFont="1" applyFill="1" applyBorder="1" applyAlignment="1">
      <alignment horizontal="center" vertical="center"/>
    </xf>
    <xf numFmtId="10" fontId="10" fillId="2" borderId="47" xfId="1" applyNumberFormat="1" applyFont="1" applyFill="1" applyBorder="1" applyAlignment="1">
      <alignment horizontal="center" vertical="center"/>
    </xf>
    <xf numFmtId="9" fontId="10" fillId="0" borderId="9" xfId="3" applyNumberFormat="1" applyFont="1" applyFill="1" applyBorder="1" applyAlignment="1">
      <alignment horizontal="center" vertical="center"/>
    </xf>
    <xf numFmtId="9" fontId="10" fillId="0" borderId="49" xfId="3" applyNumberFormat="1" applyFont="1" applyFill="1" applyBorder="1" applyAlignment="1">
      <alignment horizontal="center" vertical="center"/>
    </xf>
    <xf numFmtId="9" fontId="10" fillId="0" borderId="54" xfId="3" applyNumberFormat="1" applyFont="1" applyFill="1" applyBorder="1" applyAlignment="1">
      <alignment horizontal="center" vertical="center"/>
    </xf>
    <xf numFmtId="49" fontId="7" fillId="3" borderId="69" xfId="3" applyNumberFormat="1" applyFont="1" applyFill="1" applyBorder="1" applyAlignment="1">
      <alignment horizontal="center" vertical="center"/>
    </xf>
    <xf numFmtId="9" fontId="10" fillId="3" borderId="54" xfId="3" applyNumberFormat="1" applyFont="1" applyFill="1" applyBorder="1" applyAlignment="1">
      <alignment horizontal="center" vertical="center"/>
    </xf>
    <xf numFmtId="9" fontId="10" fillId="3" borderId="49" xfId="3" applyNumberFormat="1" applyFont="1" applyFill="1" applyBorder="1" applyAlignment="1">
      <alignment horizontal="center" vertical="center"/>
    </xf>
    <xf numFmtId="9" fontId="10" fillId="4" borderId="12" xfId="3" applyNumberFormat="1" applyFill="1" applyBorder="1" applyAlignment="1">
      <alignment horizontal="center" vertical="center"/>
    </xf>
    <xf numFmtId="9" fontId="10" fillId="4" borderId="13" xfId="3" applyNumberFormat="1" applyFill="1" applyBorder="1" applyAlignment="1">
      <alignment horizontal="center" vertical="center"/>
    </xf>
    <xf numFmtId="49" fontId="7" fillId="3" borderId="58" xfId="3" applyNumberFormat="1" applyFont="1" applyFill="1" applyBorder="1" applyAlignment="1">
      <alignment horizontal="center" vertical="center"/>
    </xf>
    <xf numFmtId="9" fontId="10" fillId="0" borderId="54" xfId="3" applyNumberFormat="1" applyFont="1" applyBorder="1" applyAlignment="1">
      <alignment horizontal="center" vertical="center"/>
    </xf>
    <xf numFmtId="9" fontId="10" fillId="0" borderId="49" xfId="3" applyNumberFormat="1" applyFont="1" applyBorder="1" applyAlignment="1">
      <alignment horizontal="center" vertical="center"/>
    </xf>
    <xf numFmtId="9" fontId="10" fillId="3" borderId="9" xfId="3" applyNumberFormat="1" applyFont="1" applyFill="1" applyBorder="1" applyAlignment="1">
      <alignment horizontal="center" vertical="center"/>
    </xf>
    <xf numFmtId="9" fontId="10" fillId="0" borderId="34" xfId="3" applyNumberFormat="1" applyFont="1" applyBorder="1" applyAlignment="1">
      <alignment horizontal="center" vertical="center"/>
    </xf>
    <xf numFmtId="10" fontId="0" fillId="2" borderId="32" xfId="1" applyNumberFormat="1" applyFont="1" applyFill="1" applyBorder="1" applyAlignment="1">
      <alignment horizontal="center" vertical="center" wrapText="1"/>
    </xf>
    <xf numFmtId="10" fontId="0" fillId="2" borderId="36" xfId="1" applyNumberFormat="1" applyFont="1" applyFill="1" applyBorder="1" applyAlignment="1">
      <alignment horizontal="center" vertical="center" wrapText="1"/>
    </xf>
    <xf numFmtId="164" fontId="0" fillId="2" borderId="36" xfId="1" applyNumberFormat="1" applyFont="1" applyFill="1" applyBorder="1" applyAlignment="1">
      <alignment horizontal="center" vertical="center"/>
    </xf>
    <xf numFmtId="164" fontId="0" fillId="2" borderId="36" xfId="1" applyNumberFormat="1" applyFont="1" applyFill="1" applyBorder="1" applyAlignment="1">
      <alignment horizontal="center" vertical="center" wrapText="1"/>
    </xf>
    <xf numFmtId="10" fontId="0" fillId="0" borderId="28" xfId="1" applyNumberFormat="1" applyFont="1" applyBorder="1" applyAlignment="1">
      <alignment horizontal="center" vertical="center"/>
    </xf>
    <xf numFmtId="10" fontId="0" fillId="0" borderId="11" xfId="1" applyNumberFormat="1" applyFont="1" applyBorder="1" applyAlignment="1">
      <alignment horizontal="center" vertical="center"/>
    </xf>
    <xf numFmtId="10" fontId="0" fillId="0" borderId="37" xfId="1" applyNumberFormat="1" applyFont="1" applyBorder="1" applyAlignment="1">
      <alignment horizontal="center" vertical="center"/>
    </xf>
    <xf numFmtId="10" fontId="0" fillId="0" borderId="29" xfId="1" applyNumberFormat="1" applyFont="1" applyBorder="1" applyAlignment="1">
      <alignment horizontal="center" vertical="center"/>
    </xf>
    <xf numFmtId="10" fontId="0" fillId="0" borderId="56" xfId="1" applyNumberFormat="1" applyFont="1" applyBorder="1" applyAlignment="1">
      <alignment horizontal="center" vertical="center"/>
    </xf>
    <xf numFmtId="0" fontId="0" fillId="3" borderId="74" xfId="3" applyFont="1" applyFill="1" applyBorder="1" applyAlignment="1">
      <alignment horizontal="center" vertical="center" wrapText="1"/>
    </xf>
    <xf numFmtId="0" fontId="0" fillId="3" borderId="55" xfId="3" applyFont="1" applyFill="1" applyBorder="1" applyAlignment="1">
      <alignment horizontal="center" vertical="center" wrapText="1"/>
    </xf>
    <xf numFmtId="0" fontId="0" fillId="0" borderId="55" xfId="3" applyFont="1" applyBorder="1" applyAlignment="1">
      <alignment horizontal="center" vertical="center"/>
    </xf>
    <xf numFmtId="0" fontId="10" fillId="0" borderId="55" xfId="3" applyFont="1" applyBorder="1" applyAlignment="1">
      <alignment horizontal="center" vertical="center"/>
    </xf>
    <xf numFmtId="0" fontId="5" fillId="0" borderId="0" xfId="0" applyFont="1" applyAlignment="1">
      <alignment horizontal="right"/>
    </xf>
  </cellXfs>
  <cellStyles count="4">
    <cellStyle name="Normal" xfId="0" builtinId="0"/>
    <cellStyle name="Normal 100" xfId="3"/>
    <cellStyle name="Normal 2" xfId="2"/>
    <cellStyle name="Percent" xfId="1" builtinId="5"/>
  </cellStyles>
  <dxfs count="50">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9" defaultPivotStyle="PivotStyleLight16"/>
  <colors>
    <mruColors>
      <color rgb="FFFF5050"/>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J23"/>
  <sheetViews>
    <sheetView rightToLeft="1" zoomScale="110" zoomScaleNormal="110" workbookViewId="0">
      <selection activeCell="A19" sqref="A19:H22"/>
    </sheetView>
  </sheetViews>
  <sheetFormatPr defaultColWidth="17.75" defaultRowHeight="14.25" x14ac:dyDescent="0.2"/>
  <cols>
    <col min="1" max="1" width="57.5" style="8" bestFit="1" customWidth="1"/>
    <col min="2" max="2" width="14.125" style="8" bestFit="1" customWidth="1"/>
    <col min="3" max="3" width="14.75" style="8" bestFit="1" customWidth="1"/>
    <col min="4" max="4" width="16.875" style="8" bestFit="1" customWidth="1"/>
    <col min="5" max="5" width="9" style="8" bestFit="1" customWidth="1"/>
    <col min="6" max="6" width="4.625" style="38" bestFit="1" customWidth="1"/>
    <col min="7" max="7" width="1.625" style="38" bestFit="1" customWidth="1"/>
    <col min="8" max="8" width="4.625" style="8" bestFit="1" customWidth="1"/>
    <col min="9" max="9" width="31.875" style="8" bestFit="1" customWidth="1"/>
    <col min="10" max="10" width="16.5" style="8" bestFit="1" customWidth="1"/>
    <col min="11" max="16384" width="17.75" style="8"/>
  </cols>
  <sheetData>
    <row r="1" spans="1:10" ht="16.5" thickBot="1" x14ac:dyDescent="0.3">
      <c r="A1" s="112" t="s">
        <v>25</v>
      </c>
    </row>
    <row r="2" spans="1:10" ht="15.75" thickTop="1" thickBot="1" x14ac:dyDescent="0.25"/>
    <row r="3" spans="1:10" s="26" customFormat="1" ht="43.5" customHeight="1" thickBot="1" x14ac:dyDescent="0.3">
      <c r="A3" s="105" t="s">
        <v>0</v>
      </c>
      <c r="B3" s="117" t="s">
        <v>467</v>
      </c>
      <c r="C3" s="40" t="s">
        <v>464</v>
      </c>
      <c r="D3" s="39" t="s">
        <v>462</v>
      </c>
      <c r="E3" s="93" t="s">
        <v>1</v>
      </c>
      <c r="F3" s="375" t="s">
        <v>380</v>
      </c>
      <c r="G3" s="375"/>
      <c r="H3" s="376"/>
      <c r="I3" s="110" t="s">
        <v>2</v>
      </c>
      <c r="J3" s="106" t="s">
        <v>466</v>
      </c>
    </row>
    <row r="4" spans="1:10" ht="14.25" customHeight="1" x14ac:dyDescent="0.2">
      <c r="A4" s="348" t="s">
        <v>391</v>
      </c>
      <c r="B4" s="391">
        <v>0.43429099999999998</v>
      </c>
      <c r="C4" s="350">
        <v>0.38</v>
      </c>
      <c r="D4" s="352">
        <v>0.4</v>
      </c>
      <c r="E4" s="354" t="s">
        <v>5</v>
      </c>
      <c r="F4" s="377">
        <f>D4+6%</f>
        <v>0.46</v>
      </c>
      <c r="G4" s="379" t="s">
        <v>396</v>
      </c>
      <c r="H4" s="388">
        <f>IF(D4-6%&lt;0%,0%,D4-6%)</f>
        <v>0.34</v>
      </c>
      <c r="I4" s="150" t="s">
        <v>472</v>
      </c>
      <c r="J4" s="363">
        <f t="shared" ref="J4:J10" si="0">D4-C4</f>
        <v>2.0000000000000018E-2</v>
      </c>
    </row>
    <row r="5" spans="1:10" ht="14.25" customHeight="1" x14ac:dyDescent="0.2">
      <c r="A5" s="349"/>
      <c r="B5" s="392"/>
      <c r="C5" s="351"/>
      <c r="D5" s="353"/>
      <c r="E5" s="355"/>
      <c r="F5" s="378"/>
      <c r="G5" s="380"/>
      <c r="H5" s="389"/>
      <c r="I5" s="28" t="s">
        <v>473</v>
      </c>
      <c r="J5" s="359">
        <f t="shared" si="0"/>
        <v>0</v>
      </c>
    </row>
    <row r="6" spans="1:10" ht="14.25" customHeight="1" x14ac:dyDescent="0.2">
      <c r="A6" s="349"/>
      <c r="B6" s="393"/>
      <c r="C6" s="351"/>
      <c r="D6" s="353"/>
      <c r="E6" s="355"/>
      <c r="F6" s="371"/>
      <c r="G6" s="374"/>
      <c r="H6" s="390"/>
      <c r="I6" s="78"/>
      <c r="J6" s="359">
        <f t="shared" si="0"/>
        <v>0</v>
      </c>
    </row>
    <row r="7" spans="1:10" ht="14.25" customHeight="1" x14ac:dyDescent="0.2">
      <c r="A7" s="115" t="s">
        <v>390</v>
      </c>
      <c r="B7" s="360">
        <v>0.18052020999999999</v>
      </c>
      <c r="C7" s="356">
        <v>0.21</v>
      </c>
      <c r="D7" s="364">
        <v>0.22</v>
      </c>
      <c r="E7" s="355" t="s">
        <v>6</v>
      </c>
      <c r="F7" s="381">
        <f>D7+5%</f>
        <v>0.27</v>
      </c>
      <c r="G7" s="383" t="s">
        <v>396</v>
      </c>
      <c r="H7" s="394">
        <f>IF(D7-5%&lt;0%,0%,D7-5%)</f>
        <v>0.16999999999999998</v>
      </c>
      <c r="I7" s="76" t="s">
        <v>14</v>
      </c>
      <c r="J7" s="358">
        <f t="shared" si="0"/>
        <v>1.0000000000000009E-2</v>
      </c>
    </row>
    <row r="8" spans="1:10" ht="14.25" customHeight="1" x14ac:dyDescent="0.2">
      <c r="A8" s="85"/>
      <c r="B8" s="361"/>
      <c r="C8" s="356"/>
      <c r="D8" s="364"/>
      <c r="E8" s="355"/>
      <c r="F8" s="382"/>
      <c r="G8" s="384"/>
      <c r="H8" s="395"/>
      <c r="I8" s="76" t="s">
        <v>15</v>
      </c>
      <c r="J8" s="359">
        <f t="shared" si="0"/>
        <v>0</v>
      </c>
    </row>
    <row r="9" spans="1:10" ht="14.25" customHeight="1" x14ac:dyDescent="0.2">
      <c r="A9" s="74" t="s">
        <v>388</v>
      </c>
      <c r="B9" s="360">
        <v>0.11577735</v>
      </c>
      <c r="C9" s="356">
        <v>0.12</v>
      </c>
      <c r="D9" s="364">
        <v>0.12</v>
      </c>
      <c r="E9" s="366" t="s">
        <v>5</v>
      </c>
      <c r="F9" s="370">
        <f>D9+6%</f>
        <v>0.18</v>
      </c>
      <c r="G9" s="373" t="s">
        <v>396</v>
      </c>
      <c r="H9" s="368">
        <f>IF(D9-6%&lt;0%,0%,D9-6%)</f>
        <v>0.06</v>
      </c>
      <c r="I9" s="29" t="s">
        <v>16</v>
      </c>
      <c r="J9" s="362">
        <f t="shared" si="0"/>
        <v>0</v>
      </c>
    </row>
    <row r="10" spans="1:10" ht="14.25" customHeight="1" x14ac:dyDescent="0.2">
      <c r="A10" s="73"/>
      <c r="B10" s="361"/>
      <c r="C10" s="357"/>
      <c r="D10" s="365"/>
      <c r="E10" s="367"/>
      <c r="F10" s="371"/>
      <c r="G10" s="374"/>
      <c r="H10" s="369"/>
      <c r="I10" s="77" t="s">
        <v>17</v>
      </c>
      <c r="J10" s="363">
        <f t="shared" si="0"/>
        <v>0</v>
      </c>
    </row>
    <row r="11" spans="1:10" ht="15" x14ac:dyDescent="0.2">
      <c r="A11" s="113" t="s">
        <v>11</v>
      </c>
      <c r="B11" s="271">
        <v>0.10968972</v>
      </c>
      <c r="C11" s="257">
        <v>0.1</v>
      </c>
      <c r="D11" s="260">
        <v>0.1</v>
      </c>
      <c r="E11" s="99" t="s">
        <v>6</v>
      </c>
      <c r="F11" s="173">
        <f>D11+5%</f>
        <v>0.15000000000000002</v>
      </c>
      <c r="G11" s="169" t="s">
        <v>396</v>
      </c>
      <c r="H11" s="174">
        <f>IF(D11-5%&lt;0%,0%,D11-5%)</f>
        <v>0.05</v>
      </c>
      <c r="I11" s="31" t="s">
        <v>382</v>
      </c>
      <c r="J11" s="142">
        <f>D11-C11</f>
        <v>0</v>
      </c>
    </row>
    <row r="12" spans="1:10" s="38" customFormat="1" ht="15" x14ac:dyDescent="0.2">
      <c r="A12" s="69" t="s">
        <v>387</v>
      </c>
      <c r="B12" s="271">
        <v>0.24759125999999998</v>
      </c>
      <c r="C12" s="257">
        <v>0.25</v>
      </c>
      <c r="D12" s="260">
        <v>0.25</v>
      </c>
      <c r="E12" s="99" t="s">
        <v>6</v>
      </c>
      <c r="F12" s="173">
        <f>D12+5%</f>
        <v>0.3</v>
      </c>
      <c r="G12" s="169" t="s">
        <v>396</v>
      </c>
      <c r="H12" s="174">
        <f>IF(D12-5%&lt;0%,0%,D12-5%)</f>
        <v>0.2</v>
      </c>
      <c r="I12" s="47" t="s">
        <v>385</v>
      </c>
      <c r="J12" s="142">
        <f t="shared" ref="J12:J14" si="1">D12-C12</f>
        <v>0</v>
      </c>
    </row>
    <row r="13" spans="1:10" ht="15" x14ac:dyDescent="0.2">
      <c r="A13" s="69" t="s">
        <v>381</v>
      </c>
      <c r="B13" s="272">
        <v>5.5601000000000001E-3</v>
      </c>
      <c r="C13" s="258">
        <v>0.03</v>
      </c>
      <c r="D13" s="261">
        <v>0.03</v>
      </c>
      <c r="E13" s="99" t="s">
        <v>6</v>
      </c>
      <c r="F13" s="173">
        <f>D13+5%</f>
        <v>0.08</v>
      </c>
      <c r="G13" s="169" t="s">
        <v>396</v>
      </c>
      <c r="H13" s="174">
        <f>IF(D13-5%&lt;0%,0%,D13-5%)</f>
        <v>0</v>
      </c>
      <c r="I13" s="79" t="s">
        <v>383</v>
      </c>
      <c r="J13" s="143">
        <f t="shared" si="1"/>
        <v>0</v>
      </c>
    </row>
    <row r="14" spans="1:10" ht="15.75" thickBot="1" x14ac:dyDescent="0.25">
      <c r="A14" s="49" t="s">
        <v>386</v>
      </c>
      <c r="B14" s="273">
        <v>5.7019919999999995E-2</v>
      </c>
      <c r="C14" s="251">
        <v>7.0000000000000007E-2</v>
      </c>
      <c r="D14" s="262">
        <v>0.03</v>
      </c>
      <c r="E14" s="97" t="s">
        <v>6</v>
      </c>
      <c r="F14" s="175">
        <f>D14+5%</f>
        <v>0.08</v>
      </c>
      <c r="G14" s="172" t="s">
        <v>396</v>
      </c>
      <c r="H14" s="176">
        <f>IF(D14-5%&lt;0%,0%,D14-5%)</f>
        <v>0</v>
      </c>
      <c r="I14" s="100" t="s">
        <v>12</v>
      </c>
      <c r="J14" s="144">
        <f t="shared" si="1"/>
        <v>-4.0000000000000008E-2</v>
      </c>
    </row>
    <row r="15" spans="1:10" ht="15.75" thickBot="1" x14ac:dyDescent="0.25">
      <c r="A15" s="70" t="s">
        <v>3</v>
      </c>
      <c r="B15" s="181">
        <f>SUM(B4:B14)</f>
        <v>1.1504495599999998</v>
      </c>
      <c r="C15" s="259">
        <f>SUM(C4:C14)</f>
        <v>1.1600000000000001</v>
      </c>
      <c r="D15" s="263">
        <f>SUM(D4:D14)</f>
        <v>1.1499999999999999</v>
      </c>
      <c r="E15" s="95"/>
      <c r="F15" s="177"/>
      <c r="G15" s="170"/>
      <c r="H15" s="178"/>
      <c r="I15" s="80"/>
      <c r="J15" s="68">
        <f>SUM(J4:J14)</f>
        <v>-9.9999999999999811E-3</v>
      </c>
    </row>
    <row r="16" spans="1:10" ht="15.75" thickBot="1" x14ac:dyDescent="0.25">
      <c r="A16" s="83" t="s">
        <v>4</v>
      </c>
      <c r="B16" s="274">
        <v>0.243509</v>
      </c>
      <c r="C16" s="104">
        <v>0.22</v>
      </c>
      <c r="D16" s="264">
        <v>0.22</v>
      </c>
      <c r="E16" s="96" t="s">
        <v>5</v>
      </c>
      <c r="F16" s="179">
        <f>D16+6%</f>
        <v>0.28000000000000003</v>
      </c>
      <c r="G16" s="171" t="s">
        <v>396</v>
      </c>
      <c r="H16" s="180">
        <f>IF(D16-6%&lt;0%,0%,D16-6%)</f>
        <v>0.16</v>
      </c>
      <c r="I16" s="33" t="s">
        <v>471</v>
      </c>
      <c r="J16" s="36">
        <f>D16-C16</f>
        <v>0</v>
      </c>
    </row>
    <row r="17" spans="1:10" s="38" customFormat="1" ht="39" customHeight="1" thickBot="1" x14ac:dyDescent="0.25">
      <c r="A17" s="161" t="s">
        <v>469</v>
      </c>
      <c r="B17" s="385">
        <v>3.5000000000000001E-3</v>
      </c>
      <c r="C17" s="386"/>
      <c r="D17" s="386"/>
      <c r="E17" s="386"/>
      <c r="F17" s="386"/>
      <c r="G17" s="386"/>
      <c r="H17" s="386"/>
      <c r="I17" s="386"/>
      <c r="J17" s="387"/>
    </row>
    <row r="18" spans="1:10" x14ac:dyDescent="0.2">
      <c r="B18" s="86"/>
    </row>
    <row r="19" spans="1:10" ht="15" x14ac:dyDescent="0.25">
      <c r="A19" s="542" t="s">
        <v>476</v>
      </c>
      <c r="B19" s="25"/>
      <c r="C19" s="332"/>
      <c r="D19" s="38"/>
      <c r="E19" s="26"/>
      <c r="H19" s="38"/>
    </row>
    <row r="20" spans="1:10" ht="30" x14ac:dyDescent="0.2">
      <c r="A20" s="333" t="s">
        <v>0</v>
      </c>
      <c r="B20" s="333" t="s">
        <v>474</v>
      </c>
      <c r="C20" s="333" t="s">
        <v>477</v>
      </c>
      <c r="D20" s="333" t="s">
        <v>475</v>
      </c>
      <c r="E20" s="334" t="s">
        <v>1</v>
      </c>
      <c r="F20" s="372" t="s">
        <v>380</v>
      </c>
      <c r="G20" s="372"/>
      <c r="H20" s="372"/>
    </row>
    <row r="21" spans="1:10" s="38" customFormat="1" ht="15" x14ac:dyDescent="0.2">
      <c r="A21" s="335" t="s">
        <v>391</v>
      </c>
      <c r="B21" s="336">
        <v>0.4</v>
      </c>
      <c r="C21" s="337">
        <v>0.44</v>
      </c>
      <c r="D21" s="337">
        <f t="shared" ref="D21:D22" si="2">C21-B21</f>
        <v>3.999999999999998E-2</v>
      </c>
      <c r="E21" s="328" t="s">
        <v>5</v>
      </c>
      <c r="F21" s="330">
        <f t="shared" ref="F21:F22" si="3">C21+6%</f>
        <v>0.5</v>
      </c>
      <c r="G21" s="331" t="s">
        <v>396</v>
      </c>
      <c r="H21" s="329">
        <f t="shared" ref="H21:H22" si="4">IF(C21-6%&lt;0%,0%,C21-6%)</f>
        <v>0.38</v>
      </c>
    </row>
    <row r="22" spans="1:10" s="38" customFormat="1" ht="15" x14ac:dyDescent="0.2">
      <c r="A22" s="335" t="s">
        <v>388</v>
      </c>
      <c r="B22" s="336">
        <v>0.12</v>
      </c>
      <c r="C22" s="337">
        <v>0.1</v>
      </c>
      <c r="D22" s="337">
        <f t="shared" si="2"/>
        <v>-1.999999999999999E-2</v>
      </c>
      <c r="E22" s="328" t="s">
        <v>5</v>
      </c>
      <c r="F22" s="330">
        <f t="shared" si="3"/>
        <v>0.16</v>
      </c>
      <c r="G22" s="331" t="s">
        <v>396</v>
      </c>
      <c r="H22" s="329">
        <f t="shared" si="4"/>
        <v>4.0000000000000008E-2</v>
      </c>
    </row>
    <row r="23" spans="1:10" s="38" customFormat="1" ht="15" x14ac:dyDescent="0.2">
      <c r="A23" s="335" t="s">
        <v>387</v>
      </c>
      <c r="B23" s="336">
        <v>0.25</v>
      </c>
      <c r="C23" s="337">
        <v>0.21</v>
      </c>
      <c r="D23" s="337">
        <f t="shared" ref="D23" si="5">C23-B23</f>
        <v>-4.0000000000000008E-2</v>
      </c>
      <c r="E23" s="328" t="s">
        <v>6</v>
      </c>
      <c r="F23" s="330">
        <f>C23+5%</f>
        <v>0.26</v>
      </c>
      <c r="G23" s="331" t="s">
        <v>396</v>
      </c>
      <c r="H23" s="329">
        <f>IF(C23-5%&lt;0%,0%,C23-5%)</f>
        <v>0.15999999999999998</v>
      </c>
    </row>
  </sheetData>
  <mergeCells count="28">
    <mergeCell ref="F20:H20"/>
    <mergeCell ref="G9:G10"/>
    <mergeCell ref="F3:H3"/>
    <mergeCell ref="F4:F6"/>
    <mergeCell ref="G4:G6"/>
    <mergeCell ref="F7:F8"/>
    <mergeCell ref="G7:G8"/>
    <mergeCell ref="B17:J17"/>
    <mergeCell ref="H4:H6"/>
    <mergeCell ref="B4:B6"/>
    <mergeCell ref="B9:B10"/>
    <mergeCell ref="J4:J6"/>
    <mergeCell ref="C7:C8"/>
    <mergeCell ref="D7:D8"/>
    <mergeCell ref="E7:E8"/>
    <mergeCell ref="H7:H8"/>
    <mergeCell ref="J7:J8"/>
    <mergeCell ref="B7:B8"/>
    <mergeCell ref="J9:J10"/>
    <mergeCell ref="D9:D10"/>
    <mergeCell ref="E9:E10"/>
    <mergeCell ref="H9:H10"/>
    <mergeCell ref="F9:F10"/>
    <mergeCell ref="A4:A6"/>
    <mergeCell ref="C4:C6"/>
    <mergeCell ref="D4:D6"/>
    <mergeCell ref="E4:E6"/>
    <mergeCell ref="C9:C10"/>
  </mergeCells>
  <phoneticPr fontId="2" type="noConversion"/>
  <conditionalFormatting sqref="J4:J16">
    <cfRule type="cellIs" dxfId="49" priority="1" operator="lessThan">
      <formula>0</formula>
    </cfRule>
    <cfRule type="cellIs" dxfId="48" priority="2" operator="greaterThan">
      <formula>0</formula>
    </cfRule>
  </conditionalFormatting>
  <pageMargins left="0.70866141732283472" right="0.70866141732283472" top="0.74803149606299213" bottom="0.74803149606299213" header="0.31496062992125984" footer="0.31496062992125984"/>
  <pageSetup paperSize="9" scale="7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6"/>
  <sheetViews>
    <sheetView rightToLeft="1" zoomScaleNormal="100" workbookViewId="0">
      <selection activeCell="A20" sqref="A20:H26"/>
    </sheetView>
  </sheetViews>
  <sheetFormatPr defaultRowHeight="14.25" x14ac:dyDescent="0.2"/>
  <cols>
    <col min="1" max="1" width="59" customWidth="1"/>
    <col min="2" max="2" width="17.125" customWidth="1"/>
    <col min="3" max="3" width="13.75" customWidth="1"/>
    <col min="4" max="4" width="13.375" customWidth="1"/>
    <col min="5" max="5" width="9" bestFit="1" customWidth="1"/>
    <col min="6" max="6" width="4.5" bestFit="1" customWidth="1"/>
    <col min="7" max="7" width="1.5" bestFit="1" customWidth="1"/>
    <col min="8" max="8" width="4.5" bestFit="1" customWidth="1"/>
    <col min="9" max="9" width="31.875" bestFit="1" customWidth="1"/>
    <col min="10" max="10" width="16.5" bestFit="1" customWidth="1"/>
  </cols>
  <sheetData>
    <row r="1" spans="1:10" ht="16.5" thickBot="1" x14ac:dyDescent="0.3">
      <c r="A1" s="112" t="s">
        <v>395</v>
      </c>
      <c r="B1" s="38"/>
      <c r="C1" s="38"/>
      <c r="D1" s="38"/>
    </row>
    <row r="2" spans="1:10" s="165" customFormat="1" ht="18" thickTop="1" thickBot="1" x14ac:dyDescent="0.3">
      <c r="A2" s="164"/>
      <c r="B2" s="37"/>
      <c r="C2" s="37"/>
      <c r="D2" s="37"/>
    </row>
    <row r="3" spans="1:10" s="165" customFormat="1" ht="45.75" customHeight="1" thickBot="1" x14ac:dyDescent="0.25">
      <c r="A3" s="108" t="s">
        <v>0</v>
      </c>
      <c r="B3" s="91" t="str">
        <f>'הכשרה - קרן י'!$B$3</f>
        <v>שיעור חשיפה ליום 13/12/2024</v>
      </c>
      <c r="C3" s="40" t="str">
        <f>'הכשרה - קרן י'!$C$3</f>
        <v>מדיניות השקעות 2024</v>
      </c>
      <c r="D3" s="39" t="str">
        <f>'הכשרה - קרן י'!$D$3</f>
        <v>שיעור חשיפה מומלץ לשנת 2025</v>
      </c>
      <c r="E3" s="93" t="s">
        <v>1</v>
      </c>
      <c r="F3" s="375" t="s">
        <v>380</v>
      </c>
      <c r="G3" s="375"/>
      <c r="H3" s="376"/>
      <c r="I3" s="110" t="s">
        <v>2</v>
      </c>
      <c r="J3" s="106" t="str">
        <f>'הכשרה - קרן י'!$J$3</f>
        <v>שינוי ממדיניות 2024</v>
      </c>
    </row>
    <row r="4" spans="1:10" s="165" customFormat="1" x14ac:dyDescent="0.2">
      <c r="A4" s="428" t="s">
        <v>478</v>
      </c>
      <c r="B4" s="456">
        <v>0.41965000000000002</v>
      </c>
      <c r="C4" s="464">
        <v>0.42</v>
      </c>
      <c r="D4" s="441">
        <v>0.42</v>
      </c>
      <c r="E4" s="443" t="s">
        <v>5</v>
      </c>
      <c r="F4" s="377">
        <f>D4+6%</f>
        <v>0.48</v>
      </c>
      <c r="G4" s="379" t="s">
        <v>396</v>
      </c>
      <c r="H4" s="388">
        <f>IF(D4-6%&lt;0%,0%,D4-6%)</f>
        <v>0.36</v>
      </c>
      <c r="I4" s="150" t="s">
        <v>472</v>
      </c>
      <c r="J4" s="438">
        <f>D4-C4</f>
        <v>0</v>
      </c>
    </row>
    <row r="5" spans="1:10" s="165" customFormat="1" x14ac:dyDescent="0.2">
      <c r="A5" s="429"/>
      <c r="B5" s="457"/>
      <c r="C5" s="431"/>
      <c r="D5" s="441"/>
      <c r="E5" s="444"/>
      <c r="F5" s="378"/>
      <c r="G5" s="380"/>
      <c r="H5" s="389"/>
      <c r="I5" s="28" t="s">
        <v>473</v>
      </c>
      <c r="J5" s="420"/>
    </row>
    <row r="6" spans="1:10" s="165" customFormat="1" x14ac:dyDescent="0.2">
      <c r="A6" s="348"/>
      <c r="B6" s="458"/>
      <c r="C6" s="432"/>
      <c r="D6" s="442"/>
      <c r="E6" s="444"/>
      <c r="F6" s="371"/>
      <c r="G6" s="374"/>
      <c r="H6" s="390"/>
      <c r="I6" s="42"/>
      <c r="J6" s="421"/>
    </row>
    <row r="7" spans="1:10" s="165" customFormat="1" x14ac:dyDescent="0.2">
      <c r="A7" s="435" t="s">
        <v>479</v>
      </c>
      <c r="B7" s="454">
        <v>6.8409380000000006E-2</v>
      </c>
      <c r="C7" s="465">
        <v>0.1</v>
      </c>
      <c r="D7" s="466">
        <v>0.1</v>
      </c>
      <c r="E7" s="445" t="s">
        <v>6</v>
      </c>
      <c r="F7" s="381">
        <f>D7+5%</f>
        <v>0.15000000000000002</v>
      </c>
      <c r="G7" s="383" t="s">
        <v>396</v>
      </c>
      <c r="H7" s="394">
        <f>IF(D7-5%&lt;0%,0%,D7-5%)</f>
        <v>0.05</v>
      </c>
      <c r="I7" s="214" t="s">
        <v>14</v>
      </c>
      <c r="J7" s="467">
        <f>D7-C7</f>
        <v>0</v>
      </c>
    </row>
    <row r="8" spans="1:10" s="165" customFormat="1" x14ac:dyDescent="0.2">
      <c r="A8" s="436"/>
      <c r="B8" s="455"/>
      <c r="C8" s="434"/>
      <c r="D8" s="440"/>
      <c r="E8" s="445"/>
      <c r="F8" s="382"/>
      <c r="G8" s="384"/>
      <c r="H8" s="395"/>
      <c r="I8" s="42" t="s">
        <v>15</v>
      </c>
      <c r="J8" s="421"/>
    </row>
    <row r="9" spans="1:10" s="165" customFormat="1" x14ac:dyDescent="0.2">
      <c r="A9" s="125" t="s">
        <v>480</v>
      </c>
      <c r="B9" s="459">
        <v>0.37256991999999994</v>
      </c>
      <c r="C9" s="465">
        <v>0.4</v>
      </c>
      <c r="D9" s="466">
        <v>0.4</v>
      </c>
      <c r="E9" s="355" t="s">
        <v>5</v>
      </c>
      <c r="F9" s="370">
        <f>D9+6%</f>
        <v>0.46</v>
      </c>
      <c r="G9" s="373" t="s">
        <v>396</v>
      </c>
      <c r="H9" s="368">
        <f>IF(D9-6%&lt;0%,0%,D9-6%)</f>
        <v>0.34</v>
      </c>
      <c r="I9" s="214" t="s">
        <v>16</v>
      </c>
      <c r="J9" s="467">
        <f>D9-C9</f>
        <v>0</v>
      </c>
    </row>
    <row r="10" spans="1:10" s="165" customFormat="1" x14ac:dyDescent="0.2">
      <c r="A10" s="224"/>
      <c r="B10" s="460"/>
      <c r="C10" s="434"/>
      <c r="D10" s="440"/>
      <c r="E10" s="355"/>
      <c r="F10" s="371"/>
      <c r="G10" s="374"/>
      <c r="H10" s="369"/>
      <c r="I10" s="44" t="s">
        <v>17</v>
      </c>
      <c r="J10" s="421"/>
    </row>
    <row r="11" spans="1:10" ht="15.75" thickBot="1" x14ac:dyDescent="0.25">
      <c r="A11" s="83" t="s">
        <v>386</v>
      </c>
      <c r="B11" s="192">
        <v>0.13937009</v>
      </c>
      <c r="C11" s="220">
        <v>0.18</v>
      </c>
      <c r="D11" s="282">
        <v>0.18</v>
      </c>
      <c r="E11" s="215" t="s">
        <v>6</v>
      </c>
      <c r="F11" s="208">
        <f>D11+5%</f>
        <v>0.22999999999999998</v>
      </c>
      <c r="G11" s="206" t="s">
        <v>396</v>
      </c>
      <c r="H11" s="207">
        <f>IF(D11-5%&lt;0%,0%,D11-5%)</f>
        <v>0.13</v>
      </c>
      <c r="I11" s="51" t="s">
        <v>12</v>
      </c>
      <c r="J11" s="216">
        <f>D11-C11</f>
        <v>0</v>
      </c>
    </row>
    <row r="12" spans="1:10" ht="15.75" thickBot="1" x14ac:dyDescent="0.25">
      <c r="A12" s="82" t="s">
        <v>3</v>
      </c>
      <c r="B12" s="84">
        <f>SUM(B4:B11)</f>
        <v>0.99999939000000004</v>
      </c>
      <c r="C12" s="89">
        <f>SUM(C4:C11)</f>
        <v>1.1000000000000001</v>
      </c>
      <c r="D12" s="263">
        <f>SUM(D4:D11)</f>
        <v>1.1000000000000001</v>
      </c>
      <c r="E12" s="35"/>
      <c r="F12" s="177"/>
      <c r="G12" s="170"/>
      <c r="H12" s="178"/>
      <c r="I12" s="55"/>
      <c r="J12" s="34">
        <f>SUM(J4:J11)</f>
        <v>0</v>
      </c>
    </row>
    <row r="13" spans="1:10" ht="15.75" thickBot="1" x14ac:dyDescent="0.25">
      <c r="A13" s="83" t="s">
        <v>4</v>
      </c>
      <c r="B13" s="193">
        <v>0.13276099999999999</v>
      </c>
      <c r="C13" s="32">
        <v>0.15</v>
      </c>
      <c r="D13" s="264">
        <v>0.15</v>
      </c>
      <c r="E13" s="58" t="s">
        <v>5</v>
      </c>
      <c r="F13" s="179">
        <f>D13+6%</f>
        <v>0.21</v>
      </c>
      <c r="G13" s="213" t="s">
        <v>396</v>
      </c>
      <c r="H13" s="180">
        <f>IF(D13-6%&lt;0%,0%,D13-6%)</f>
        <v>0.09</v>
      </c>
      <c r="I13" s="33" t="s">
        <v>471</v>
      </c>
      <c r="J13" s="36">
        <f>D13-C13</f>
        <v>0</v>
      </c>
    </row>
    <row r="14" spans="1:10" ht="15" thickBot="1" x14ac:dyDescent="0.25">
      <c r="A14" s="161" t="str">
        <f>'הכשרה - קרן י'!$A$17</f>
        <v>מגבלת עמלת ניהול חיצוני לשנת 2025</v>
      </c>
      <c r="B14" s="385">
        <v>1.5E-3</v>
      </c>
      <c r="C14" s="386"/>
      <c r="D14" s="386"/>
      <c r="E14" s="386"/>
      <c r="F14" s="386"/>
      <c r="G14" s="386"/>
      <c r="H14" s="386"/>
      <c r="I14" s="386"/>
      <c r="J14" s="387"/>
    </row>
    <row r="15" spans="1:10" s="165" customFormat="1" ht="16.5" x14ac:dyDescent="0.25">
      <c r="A15" s="164"/>
      <c r="B15" s="37"/>
      <c r="C15" s="37"/>
      <c r="D15" s="37"/>
    </row>
    <row r="16" spans="1:10" ht="15" x14ac:dyDescent="0.25">
      <c r="A16" s="107" t="s">
        <v>403</v>
      </c>
    </row>
    <row r="17" spans="1:8" ht="15" x14ac:dyDescent="0.25">
      <c r="A17" s="107" t="s">
        <v>428</v>
      </c>
    </row>
    <row r="18" spans="1:8" ht="15" x14ac:dyDescent="0.25">
      <c r="A18" s="107" t="s">
        <v>429</v>
      </c>
    </row>
    <row r="20" spans="1:8" ht="15" x14ac:dyDescent="0.25">
      <c r="A20" s="542" t="s">
        <v>483</v>
      </c>
      <c r="B20" s="25"/>
      <c r="C20" s="332"/>
      <c r="D20" s="38"/>
      <c r="E20" s="26"/>
      <c r="F20" s="38"/>
      <c r="G20" s="38"/>
      <c r="H20" s="38"/>
    </row>
    <row r="21" spans="1:8" ht="45" x14ac:dyDescent="0.2">
      <c r="A21" s="333" t="s">
        <v>0</v>
      </c>
      <c r="B21" s="333" t="s">
        <v>474</v>
      </c>
      <c r="C21" s="333" t="s">
        <v>477</v>
      </c>
      <c r="D21" s="333" t="s">
        <v>475</v>
      </c>
      <c r="E21" s="334" t="s">
        <v>1</v>
      </c>
      <c r="F21" s="372" t="s">
        <v>380</v>
      </c>
      <c r="G21" s="372"/>
      <c r="H21" s="372"/>
    </row>
    <row r="22" spans="1:8" ht="15" x14ac:dyDescent="0.2">
      <c r="A22" s="335" t="s">
        <v>478</v>
      </c>
      <c r="B22" s="336" t="s">
        <v>481</v>
      </c>
      <c r="C22" s="337" t="s">
        <v>482</v>
      </c>
      <c r="D22" s="338"/>
      <c r="E22" s="339"/>
      <c r="F22" s="340"/>
      <c r="G22" s="341"/>
      <c r="H22" s="342"/>
    </row>
    <row r="23" spans="1:8" ht="15" x14ac:dyDescent="0.2">
      <c r="A23" s="335" t="s">
        <v>479</v>
      </c>
      <c r="B23" s="336" t="s">
        <v>481</v>
      </c>
      <c r="C23" s="337" t="s">
        <v>482</v>
      </c>
      <c r="D23" s="338"/>
      <c r="E23" s="339"/>
      <c r="F23" s="340"/>
      <c r="G23" s="341"/>
      <c r="H23" s="342"/>
    </row>
    <row r="24" spans="1:8" ht="15" x14ac:dyDescent="0.2">
      <c r="A24" s="335" t="s">
        <v>480</v>
      </c>
      <c r="B24" s="336" t="s">
        <v>481</v>
      </c>
      <c r="C24" s="337" t="s">
        <v>482</v>
      </c>
      <c r="D24" s="338"/>
      <c r="E24" s="339"/>
      <c r="F24" s="340"/>
      <c r="G24" s="341"/>
      <c r="H24" s="342"/>
    </row>
    <row r="25" spans="1:8" ht="15" x14ac:dyDescent="0.2">
      <c r="A25" s="335" t="s">
        <v>386</v>
      </c>
      <c r="B25" s="336">
        <v>0.18</v>
      </c>
      <c r="C25" s="337">
        <v>0.12</v>
      </c>
      <c r="D25" s="337">
        <f t="shared" ref="D25:D26" si="0">C25-B25</f>
        <v>-0.06</v>
      </c>
      <c r="E25" s="328" t="s">
        <v>6</v>
      </c>
      <c r="F25" s="330">
        <f>C25+5%</f>
        <v>0.16999999999999998</v>
      </c>
      <c r="G25" s="331" t="s">
        <v>396</v>
      </c>
      <c r="H25" s="329">
        <f>IF(C25-5%&lt;0%,0%,C25-5%)</f>
        <v>6.9999999999999993E-2</v>
      </c>
    </row>
    <row r="26" spans="1:8" ht="15" x14ac:dyDescent="0.2">
      <c r="A26" s="335" t="s">
        <v>4</v>
      </c>
      <c r="B26" s="336">
        <v>0.15</v>
      </c>
      <c r="C26" s="337">
        <v>0.02</v>
      </c>
      <c r="D26" s="337">
        <f t="shared" si="0"/>
        <v>-0.13</v>
      </c>
      <c r="E26" s="328" t="s">
        <v>5</v>
      </c>
      <c r="F26" s="330">
        <f t="shared" ref="F26" si="1">C26+6%</f>
        <v>0.08</v>
      </c>
      <c r="G26" s="331" t="s">
        <v>396</v>
      </c>
      <c r="H26" s="329">
        <f t="shared" ref="H26" si="2">IF(C26-6%&lt;0%,0%,C26-6%)</f>
        <v>0</v>
      </c>
    </row>
  </sheetData>
  <mergeCells count="29">
    <mergeCell ref="F21:H21"/>
    <mergeCell ref="F7:F8"/>
    <mergeCell ref="G7:G8"/>
    <mergeCell ref="H7:H8"/>
    <mergeCell ref="J7:J8"/>
    <mergeCell ref="F9:F10"/>
    <mergeCell ref="G9:G10"/>
    <mergeCell ref="H9:H10"/>
    <mergeCell ref="J9:J10"/>
    <mergeCell ref="B14:J14"/>
    <mergeCell ref="B9:B10"/>
    <mergeCell ref="C9:C10"/>
    <mergeCell ref="D9:D10"/>
    <mergeCell ref="E9:E10"/>
    <mergeCell ref="A7:A8"/>
    <mergeCell ref="B7:B8"/>
    <mergeCell ref="C7:C8"/>
    <mergeCell ref="D7:D8"/>
    <mergeCell ref="E7:E8"/>
    <mergeCell ref="J4:J6"/>
    <mergeCell ref="F3:H3"/>
    <mergeCell ref="A4:A6"/>
    <mergeCell ref="B4:B6"/>
    <mergeCell ref="C4:C6"/>
    <mergeCell ref="D4:D6"/>
    <mergeCell ref="E4:E6"/>
    <mergeCell ref="F4:F6"/>
    <mergeCell ref="G4:G6"/>
    <mergeCell ref="H4:H6"/>
  </mergeCells>
  <conditionalFormatting sqref="J4:J6 J9:J13">
    <cfRule type="cellIs" dxfId="31" priority="3" operator="lessThan">
      <formula>0</formula>
    </cfRule>
    <cfRule type="cellIs" dxfId="30" priority="4" operator="greaterThan">
      <formula>0</formula>
    </cfRule>
  </conditionalFormatting>
  <conditionalFormatting sqref="J7:J8">
    <cfRule type="cellIs" dxfId="29" priority="1" operator="lessThan">
      <formula>0</formula>
    </cfRule>
    <cfRule type="cellIs" dxfId="28" priority="2" operator="greaterThan">
      <formula>0</formula>
    </cfRule>
  </conditionalFormatting>
  <pageMargins left="0.7" right="0.7" top="0.75" bottom="0.75" header="0.3" footer="0.3"/>
  <pageSetup paperSize="9" scale="61"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3"/>
  <sheetViews>
    <sheetView rightToLeft="1" workbookViewId="0">
      <selection activeCell="I25" sqref="I25"/>
    </sheetView>
  </sheetViews>
  <sheetFormatPr defaultRowHeight="14.25" x14ac:dyDescent="0.2"/>
  <cols>
    <col min="1" max="1" width="58" customWidth="1"/>
    <col min="2" max="2" width="16.375" customWidth="1"/>
    <col min="3" max="3" width="13.75" customWidth="1"/>
    <col min="4" max="4" width="12.875" customWidth="1"/>
    <col min="5" max="5" width="9" bestFit="1" customWidth="1"/>
    <col min="6" max="6" width="4.5" bestFit="1" customWidth="1"/>
    <col min="7" max="7" width="1.5" bestFit="1" customWidth="1"/>
    <col min="8" max="8" width="4.5" bestFit="1" customWidth="1"/>
    <col min="9" max="9" width="31.875" bestFit="1" customWidth="1"/>
    <col min="10" max="10" width="16.5" bestFit="1" customWidth="1"/>
  </cols>
  <sheetData>
    <row r="1" spans="1:10" ht="16.5" customHeight="1" thickBot="1" x14ac:dyDescent="0.3">
      <c r="A1" s="112" t="s">
        <v>421</v>
      </c>
      <c r="B1" s="38"/>
      <c r="C1" s="38"/>
      <c r="D1" s="38"/>
    </row>
    <row r="2" spans="1:10" ht="16.5" customHeight="1" thickTop="1" thickBot="1" x14ac:dyDescent="0.3">
      <c r="A2" s="7"/>
      <c r="B2" s="38"/>
      <c r="C2" s="38"/>
      <c r="D2" s="38"/>
    </row>
    <row r="3" spans="1:10" s="165" customFormat="1" ht="45.75" customHeight="1" thickBot="1" x14ac:dyDescent="0.25">
      <c r="A3" s="108" t="s">
        <v>0</v>
      </c>
      <c r="B3" s="91" t="str">
        <f>'הכשרה - קרן י'!$B$3</f>
        <v>שיעור חשיפה ליום 13/12/2024</v>
      </c>
      <c r="C3" s="40" t="str">
        <f>'הכשרה - קרן י'!$C$3</f>
        <v>מדיניות השקעות 2024</v>
      </c>
      <c r="D3" s="39" t="str">
        <f>'הכשרה - קרן י'!$D$3</f>
        <v>שיעור חשיפה מומלץ לשנת 2025</v>
      </c>
      <c r="E3" s="93" t="s">
        <v>1</v>
      </c>
      <c r="F3" s="375" t="s">
        <v>380</v>
      </c>
      <c r="G3" s="375"/>
      <c r="H3" s="376"/>
      <c r="I3" s="110" t="s">
        <v>2</v>
      </c>
      <c r="J3" s="106" t="str">
        <f>'הכשרה - קרן י'!$J$3</f>
        <v>שינוי ממדיניות 2024</v>
      </c>
    </row>
    <row r="4" spans="1:10" s="165" customFormat="1" x14ac:dyDescent="0.2">
      <c r="A4" s="428" t="s">
        <v>408</v>
      </c>
      <c r="B4" s="456">
        <v>3.6053000000000002E-2</v>
      </c>
      <c r="C4" s="464">
        <v>0.01</v>
      </c>
      <c r="D4" s="441">
        <v>0.01</v>
      </c>
      <c r="E4" s="443" t="s">
        <v>5</v>
      </c>
      <c r="F4" s="377">
        <f>D4+6%</f>
        <v>6.9999999999999993E-2</v>
      </c>
      <c r="G4" s="379" t="s">
        <v>396</v>
      </c>
      <c r="H4" s="388">
        <f>IF(D4-6%&lt;0%,0%,D4-6%)</f>
        <v>0</v>
      </c>
      <c r="I4" s="150" t="s">
        <v>472</v>
      </c>
      <c r="J4" s="438">
        <f>D4-C4</f>
        <v>0</v>
      </c>
    </row>
    <row r="5" spans="1:10" s="165" customFormat="1" x14ac:dyDescent="0.2">
      <c r="A5" s="429"/>
      <c r="B5" s="457"/>
      <c r="C5" s="431"/>
      <c r="D5" s="441"/>
      <c r="E5" s="444"/>
      <c r="F5" s="378"/>
      <c r="G5" s="380"/>
      <c r="H5" s="389"/>
      <c r="I5" s="28" t="s">
        <v>473</v>
      </c>
      <c r="J5" s="420"/>
    </row>
    <row r="6" spans="1:10" s="165" customFormat="1" x14ac:dyDescent="0.2">
      <c r="A6" s="348"/>
      <c r="B6" s="458"/>
      <c r="C6" s="432"/>
      <c r="D6" s="442"/>
      <c r="E6" s="444"/>
      <c r="F6" s="371"/>
      <c r="G6" s="374"/>
      <c r="H6" s="390"/>
      <c r="I6" s="42"/>
      <c r="J6" s="421"/>
    </row>
    <row r="7" spans="1:10" s="165" customFormat="1" x14ac:dyDescent="0.2">
      <c r="A7" s="435" t="s">
        <v>409</v>
      </c>
      <c r="B7" s="454">
        <v>0.23970900000000001</v>
      </c>
      <c r="C7" s="465">
        <v>0.25</v>
      </c>
      <c r="D7" s="466">
        <v>0.25</v>
      </c>
      <c r="E7" s="445" t="s">
        <v>6</v>
      </c>
      <c r="F7" s="381">
        <f>D7+5%</f>
        <v>0.3</v>
      </c>
      <c r="G7" s="383" t="s">
        <v>396</v>
      </c>
      <c r="H7" s="394">
        <f>IF(D7-5%&lt;0%,0%,D7-5%)</f>
        <v>0.2</v>
      </c>
      <c r="I7" s="214" t="s">
        <v>14</v>
      </c>
      <c r="J7" s="467">
        <f>D7-C7</f>
        <v>0</v>
      </c>
    </row>
    <row r="8" spans="1:10" s="165" customFormat="1" x14ac:dyDescent="0.2">
      <c r="A8" s="436"/>
      <c r="B8" s="455"/>
      <c r="C8" s="434"/>
      <c r="D8" s="440"/>
      <c r="E8" s="445"/>
      <c r="F8" s="382"/>
      <c r="G8" s="384"/>
      <c r="H8" s="395"/>
      <c r="I8" s="42" t="s">
        <v>15</v>
      </c>
      <c r="J8" s="421"/>
    </row>
    <row r="9" spans="1:10" s="165" customFormat="1" x14ac:dyDescent="0.2">
      <c r="A9" s="125" t="s">
        <v>410</v>
      </c>
      <c r="B9" s="459">
        <v>0.20163055999999999</v>
      </c>
      <c r="C9" s="465">
        <v>0.25</v>
      </c>
      <c r="D9" s="466">
        <v>0.25</v>
      </c>
      <c r="E9" s="355" t="s">
        <v>5</v>
      </c>
      <c r="F9" s="370">
        <f>D9+6%</f>
        <v>0.31</v>
      </c>
      <c r="G9" s="373" t="s">
        <v>396</v>
      </c>
      <c r="H9" s="368">
        <f>IF(D9-6%&lt;0%,0%,D9-6%)</f>
        <v>0.19</v>
      </c>
      <c r="I9" s="214" t="s">
        <v>16</v>
      </c>
      <c r="J9" s="467">
        <f>D9-C9</f>
        <v>0</v>
      </c>
    </row>
    <row r="10" spans="1:10" s="165" customFormat="1" x14ac:dyDescent="0.2">
      <c r="A10" s="81"/>
      <c r="B10" s="460"/>
      <c r="C10" s="434"/>
      <c r="D10" s="440"/>
      <c r="E10" s="355"/>
      <c r="F10" s="371"/>
      <c r="G10" s="374"/>
      <c r="H10" s="369"/>
      <c r="I10" s="44" t="s">
        <v>17</v>
      </c>
      <c r="J10" s="421"/>
    </row>
    <row r="11" spans="1:10" ht="15" x14ac:dyDescent="0.2">
      <c r="A11" s="210" t="s">
        <v>407</v>
      </c>
      <c r="B11" s="212">
        <v>0.51749785000000004</v>
      </c>
      <c r="C11" s="219">
        <v>0.55000000000000004</v>
      </c>
      <c r="D11" s="281">
        <v>0.55000000000000004</v>
      </c>
      <c r="E11" s="211" t="s">
        <v>6</v>
      </c>
      <c r="F11" s="173">
        <f>D11+5%</f>
        <v>0.60000000000000009</v>
      </c>
      <c r="G11" s="169" t="s">
        <v>396</v>
      </c>
      <c r="H11" s="174">
        <f>IF(D11-5%&lt;0%,0%,D11-5%)</f>
        <v>0.5</v>
      </c>
      <c r="I11" s="47" t="s">
        <v>385</v>
      </c>
      <c r="J11" s="223">
        <f>D11-C11</f>
        <v>0</v>
      </c>
    </row>
    <row r="12" spans="1:10" ht="15" x14ac:dyDescent="0.2">
      <c r="A12" s="266" t="s">
        <v>404</v>
      </c>
      <c r="B12" s="270">
        <v>2.2653600000000001E-3</v>
      </c>
      <c r="C12" s="219">
        <v>0</v>
      </c>
      <c r="D12" s="281">
        <v>0.01</v>
      </c>
      <c r="E12" s="269" t="s">
        <v>6</v>
      </c>
      <c r="F12" s="173">
        <f>D12+5%</f>
        <v>6.0000000000000005E-2</v>
      </c>
      <c r="G12" s="169" t="s">
        <v>396</v>
      </c>
      <c r="H12" s="174">
        <f>IF(D12-5%&lt;0%,0%,D12-5%)</f>
        <v>0</v>
      </c>
      <c r="I12" s="61" t="s">
        <v>383</v>
      </c>
      <c r="J12" s="158">
        <f t="shared" ref="J12" si="0">D12-C12</f>
        <v>0.01</v>
      </c>
    </row>
    <row r="13" spans="1:10" ht="15.75" thickBot="1" x14ac:dyDescent="0.25">
      <c r="A13" s="83" t="s">
        <v>405</v>
      </c>
      <c r="B13" s="192">
        <f>1.226761%+2.087979%</f>
        <v>3.31474E-2</v>
      </c>
      <c r="C13" s="220">
        <v>0.05</v>
      </c>
      <c r="D13" s="282">
        <v>0.05</v>
      </c>
      <c r="E13" s="215" t="s">
        <v>6</v>
      </c>
      <c r="F13" s="208">
        <f>D13+5%</f>
        <v>0.1</v>
      </c>
      <c r="G13" s="206" t="s">
        <v>396</v>
      </c>
      <c r="H13" s="207">
        <f>IF(D13-5%&lt;0%,0%,D13-5%)</f>
        <v>0</v>
      </c>
      <c r="I13" s="51" t="s">
        <v>12</v>
      </c>
      <c r="J13" s="216">
        <f>D13-C13</f>
        <v>0</v>
      </c>
    </row>
    <row r="14" spans="1:10" ht="15.75" thickBot="1" x14ac:dyDescent="0.25">
      <c r="A14" s="82" t="s">
        <v>3</v>
      </c>
      <c r="B14" s="84">
        <f>SUM(B4:B13)</f>
        <v>1.03030317</v>
      </c>
      <c r="C14" s="89">
        <f>SUM(C4:C13)</f>
        <v>1.1100000000000001</v>
      </c>
      <c r="D14" s="263">
        <f>SUM(D4:D13)</f>
        <v>1.1200000000000001</v>
      </c>
      <c r="E14" s="35"/>
      <c r="F14" s="177"/>
      <c r="G14" s="170"/>
      <c r="H14" s="178"/>
      <c r="I14" s="55"/>
      <c r="J14" s="34">
        <f>SUM(J4:J13)</f>
        <v>0.01</v>
      </c>
    </row>
    <row r="15" spans="1:10" ht="15.75" thickBot="1" x14ac:dyDescent="0.25">
      <c r="A15" s="83" t="s">
        <v>4</v>
      </c>
      <c r="B15" s="193">
        <v>6.2119000000000001E-2</v>
      </c>
      <c r="C15" s="32">
        <v>0.1</v>
      </c>
      <c r="D15" s="264">
        <v>0.1</v>
      </c>
      <c r="E15" s="58" t="s">
        <v>5</v>
      </c>
      <c r="F15" s="179">
        <f>D15+6%</f>
        <v>0.16</v>
      </c>
      <c r="G15" s="213" t="s">
        <v>396</v>
      </c>
      <c r="H15" s="180">
        <f>IF(D15-6%&lt;0%,0%,D15-6%)</f>
        <v>4.0000000000000008E-2</v>
      </c>
      <c r="I15" s="33" t="s">
        <v>471</v>
      </c>
      <c r="J15" s="36">
        <f>D15-C15</f>
        <v>0</v>
      </c>
    </row>
    <row r="16" spans="1:10" ht="15" thickBot="1" x14ac:dyDescent="0.25">
      <c r="A16" s="161" t="str">
        <f>'הכשרה - קרן י'!$A$17</f>
        <v>מגבלת עמלת ניהול חיצוני לשנת 2025</v>
      </c>
      <c r="B16" s="385">
        <v>5.0000000000000001E-3</v>
      </c>
      <c r="C16" s="386"/>
      <c r="D16" s="386"/>
      <c r="E16" s="386"/>
      <c r="F16" s="386"/>
      <c r="G16" s="386"/>
      <c r="H16" s="386"/>
      <c r="I16" s="386"/>
      <c r="J16" s="387"/>
    </row>
    <row r="17" spans="1:10" ht="16.5" x14ac:dyDescent="0.25">
      <c r="A17" s="164"/>
      <c r="B17" s="37"/>
      <c r="C17" s="37"/>
      <c r="D17" s="37"/>
      <c r="E17" s="165"/>
      <c r="F17" s="165"/>
      <c r="G17" s="165"/>
      <c r="H17" s="165"/>
      <c r="I17" s="165"/>
      <c r="J17" s="165"/>
    </row>
    <row r="18" spans="1:10" ht="16.5" x14ac:dyDescent="0.25">
      <c r="A18" s="164" t="s">
        <v>415</v>
      </c>
    </row>
    <row r="19" spans="1:10" ht="16.5" x14ac:dyDescent="0.25">
      <c r="A19" s="164" t="s">
        <v>416</v>
      </c>
    </row>
    <row r="20" spans="1:10" ht="16.5" x14ac:dyDescent="0.25">
      <c r="A20" s="164" t="s">
        <v>417</v>
      </c>
    </row>
    <row r="21" spans="1:10" ht="16.5" x14ac:dyDescent="0.25">
      <c r="A21" s="164" t="s">
        <v>418</v>
      </c>
    </row>
    <row r="22" spans="1:10" ht="16.5" x14ac:dyDescent="0.25">
      <c r="A22" s="164" t="s">
        <v>419</v>
      </c>
    </row>
    <row r="23" spans="1:10" ht="16.5" x14ac:dyDescent="0.25">
      <c r="A23" s="164" t="s">
        <v>420</v>
      </c>
    </row>
  </sheetData>
  <mergeCells count="28">
    <mergeCell ref="G9:G10"/>
    <mergeCell ref="H9:H10"/>
    <mergeCell ref="J9:J10"/>
    <mergeCell ref="B16:J16"/>
    <mergeCell ref="J4:J6"/>
    <mergeCell ref="F7:F8"/>
    <mergeCell ref="G7:G8"/>
    <mergeCell ref="H7:H8"/>
    <mergeCell ref="J7:J8"/>
    <mergeCell ref="B9:B10"/>
    <mergeCell ref="C9:C10"/>
    <mergeCell ref="D9:D10"/>
    <mergeCell ref="E9:E10"/>
    <mergeCell ref="F9:F10"/>
    <mergeCell ref="A7:A8"/>
    <mergeCell ref="B7:B8"/>
    <mergeCell ref="C7:C8"/>
    <mergeCell ref="D7:D8"/>
    <mergeCell ref="E7:E8"/>
    <mergeCell ref="F3:H3"/>
    <mergeCell ref="A4:A6"/>
    <mergeCell ref="B4:B6"/>
    <mergeCell ref="C4:C6"/>
    <mergeCell ref="D4:D6"/>
    <mergeCell ref="E4:E6"/>
    <mergeCell ref="F4:F6"/>
    <mergeCell ref="G4:G6"/>
    <mergeCell ref="H4:H6"/>
  </mergeCells>
  <conditionalFormatting sqref="J4:J11 J13:J15">
    <cfRule type="cellIs" dxfId="27" priority="5" operator="lessThan">
      <formula>0</formula>
    </cfRule>
    <cfRule type="cellIs" dxfId="26" priority="6" operator="greaterThan">
      <formula>0</formula>
    </cfRule>
  </conditionalFormatting>
  <conditionalFormatting sqref="J12">
    <cfRule type="cellIs" dxfId="25" priority="1" operator="lessThan">
      <formula>0</formula>
    </cfRule>
    <cfRule type="cellIs" dxfId="24" priority="2" operator="greaterThan">
      <formula>0</formula>
    </cfRule>
  </conditionalFormatting>
  <pageMargins left="0.7" right="0.7" top="0.75" bottom="0.75" header="0.3" footer="0.3"/>
  <pageSetup paperSize="9" scale="70" orientation="landscape"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7"/>
  <sheetViews>
    <sheetView rightToLeft="1" workbookViewId="0">
      <selection activeCell="A27" sqref="A27"/>
    </sheetView>
  </sheetViews>
  <sheetFormatPr defaultRowHeight="14.25" x14ac:dyDescent="0.2"/>
  <cols>
    <col min="1" max="1" width="54.75" customWidth="1"/>
    <col min="2" max="2" width="14.125" bestFit="1" customWidth="1"/>
    <col min="3" max="3" width="13.125" customWidth="1"/>
    <col min="4" max="4" width="11.75" bestFit="1" customWidth="1"/>
    <col min="6" max="6" width="4.5" bestFit="1" customWidth="1"/>
    <col min="7" max="7" width="1.5" bestFit="1" customWidth="1"/>
    <col min="8" max="8" width="4.5" bestFit="1" customWidth="1"/>
    <col min="9" max="9" width="31.875" bestFit="1" customWidth="1"/>
    <col min="10" max="10" width="16.5" bestFit="1" customWidth="1"/>
  </cols>
  <sheetData>
    <row r="1" spans="1:10" ht="16.5" thickBot="1" x14ac:dyDescent="0.3">
      <c r="A1" s="225" t="s">
        <v>457</v>
      </c>
      <c r="B1" s="38"/>
      <c r="C1" s="38"/>
      <c r="D1" s="38"/>
    </row>
    <row r="2" spans="1:10" ht="17.25" thickTop="1" thickBot="1" x14ac:dyDescent="0.3">
      <c r="A2" s="7"/>
      <c r="B2" s="38"/>
      <c r="C2" s="38"/>
      <c r="D2" s="38"/>
    </row>
    <row r="3" spans="1:10" ht="45.75" customHeight="1" thickBot="1" x14ac:dyDescent="0.25">
      <c r="A3" s="108" t="s">
        <v>0</v>
      </c>
      <c r="B3" s="91" t="str">
        <f>'הכשרה - קרן י'!$B$3</f>
        <v>שיעור חשיפה ליום 13/12/2024</v>
      </c>
      <c r="C3" s="40" t="str">
        <f>'הכשרה - קרן י'!$C$3</f>
        <v>מדיניות השקעות 2024</v>
      </c>
      <c r="D3" s="39" t="str">
        <f>'הכשרה - קרן י'!$D$3</f>
        <v>שיעור חשיפה מומלץ לשנת 2025</v>
      </c>
      <c r="E3" s="93" t="s">
        <v>1</v>
      </c>
      <c r="F3" s="375" t="s">
        <v>380</v>
      </c>
      <c r="G3" s="375"/>
      <c r="H3" s="376"/>
      <c r="I3" s="110" t="s">
        <v>2</v>
      </c>
      <c r="J3" s="106" t="str">
        <f>'הכשרה - קרן י'!$J$3</f>
        <v>שינוי ממדיניות 2024</v>
      </c>
    </row>
    <row r="4" spans="1:10" x14ac:dyDescent="0.2">
      <c r="A4" s="428" t="s">
        <v>408</v>
      </c>
      <c r="B4" s="456">
        <v>0.19167200000000001</v>
      </c>
      <c r="C4" s="464">
        <v>0.19</v>
      </c>
      <c r="D4" s="441">
        <v>0.19</v>
      </c>
      <c r="E4" s="443" t="s">
        <v>5</v>
      </c>
      <c r="F4" s="377">
        <f>D4+6%</f>
        <v>0.25</v>
      </c>
      <c r="G4" s="379" t="s">
        <v>396</v>
      </c>
      <c r="H4" s="388">
        <f>IF(D4-6%&lt;0%,0%,D4-6%)</f>
        <v>0.13</v>
      </c>
      <c r="I4" s="150" t="s">
        <v>472</v>
      </c>
      <c r="J4" s="438">
        <f>D4-C4</f>
        <v>0</v>
      </c>
    </row>
    <row r="5" spans="1:10" x14ac:dyDescent="0.2">
      <c r="A5" s="429"/>
      <c r="B5" s="457"/>
      <c r="C5" s="431"/>
      <c r="D5" s="441"/>
      <c r="E5" s="444"/>
      <c r="F5" s="378"/>
      <c r="G5" s="380"/>
      <c r="H5" s="389"/>
      <c r="I5" s="28" t="s">
        <v>473</v>
      </c>
      <c r="J5" s="420"/>
    </row>
    <row r="6" spans="1:10" x14ac:dyDescent="0.2">
      <c r="A6" s="348"/>
      <c r="B6" s="458"/>
      <c r="C6" s="432"/>
      <c r="D6" s="442"/>
      <c r="E6" s="444"/>
      <c r="F6" s="371"/>
      <c r="G6" s="374"/>
      <c r="H6" s="390"/>
      <c r="I6" s="42"/>
      <c r="J6" s="421"/>
    </row>
    <row r="7" spans="1:10" x14ac:dyDescent="0.2">
      <c r="A7" s="435" t="s">
        <v>409</v>
      </c>
      <c r="B7" s="454">
        <v>0.43430418999999998</v>
      </c>
      <c r="C7" s="465">
        <v>0.4</v>
      </c>
      <c r="D7" s="466">
        <v>0.41</v>
      </c>
      <c r="E7" s="445" t="s">
        <v>6</v>
      </c>
      <c r="F7" s="381">
        <f>D7+5%</f>
        <v>0.45999999999999996</v>
      </c>
      <c r="G7" s="383" t="s">
        <v>396</v>
      </c>
      <c r="H7" s="394">
        <f>IF(D7-5%&lt;0%,0%,D7-5%)</f>
        <v>0.36</v>
      </c>
      <c r="I7" s="214" t="s">
        <v>14</v>
      </c>
      <c r="J7" s="467">
        <f>D7-C7</f>
        <v>9.9999999999999534E-3</v>
      </c>
    </row>
    <row r="8" spans="1:10" x14ac:dyDescent="0.2">
      <c r="A8" s="436"/>
      <c r="B8" s="455"/>
      <c r="C8" s="434"/>
      <c r="D8" s="440"/>
      <c r="E8" s="445"/>
      <c r="F8" s="382"/>
      <c r="G8" s="384"/>
      <c r="H8" s="395"/>
      <c r="I8" s="42" t="s">
        <v>15</v>
      </c>
      <c r="J8" s="421"/>
    </row>
    <row r="9" spans="1:10" x14ac:dyDescent="0.2">
      <c r="A9" s="125" t="s">
        <v>410</v>
      </c>
      <c r="B9" s="468">
        <v>0.31750358000000001</v>
      </c>
      <c r="C9" s="465">
        <v>0.35</v>
      </c>
      <c r="D9" s="466">
        <v>0.35</v>
      </c>
      <c r="E9" s="355" t="s">
        <v>5</v>
      </c>
      <c r="F9" s="370">
        <f>D9+6%</f>
        <v>0.41</v>
      </c>
      <c r="G9" s="373" t="s">
        <v>396</v>
      </c>
      <c r="H9" s="368">
        <f>IF(D9-6%&lt;0%,0%,D9-6%)</f>
        <v>0.28999999999999998</v>
      </c>
      <c r="I9" s="214" t="s">
        <v>16</v>
      </c>
      <c r="J9" s="467">
        <f>D9-C9</f>
        <v>0</v>
      </c>
    </row>
    <row r="10" spans="1:10" x14ac:dyDescent="0.2">
      <c r="A10" s="81"/>
      <c r="B10" s="460"/>
      <c r="C10" s="434"/>
      <c r="D10" s="440"/>
      <c r="E10" s="355"/>
      <c r="F10" s="371"/>
      <c r="G10" s="374"/>
      <c r="H10" s="369"/>
      <c r="I10" s="44" t="s">
        <v>17</v>
      </c>
      <c r="J10" s="421"/>
    </row>
    <row r="11" spans="1:10" ht="15.75" thickBot="1" x14ac:dyDescent="0.25">
      <c r="A11" s="83" t="s">
        <v>405</v>
      </c>
      <c r="B11" s="249">
        <v>5.6518889999999995E-2</v>
      </c>
      <c r="C11" s="220">
        <v>0.06</v>
      </c>
      <c r="D11" s="282">
        <v>0.05</v>
      </c>
      <c r="E11" s="215" t="s">
        <v>6</v>
      </c>
      <c r="F11" s="247">
        <f>D11+5%</f>
        <v>0.1</v>
      </c>
      <c r="G11" s="245" t="s">
        <v>396</v>
      </c>
      <c r="H11" s="246">
        <f>IF(D11-5%&lt;0%,0%,D11-5%)</f>
        <v>0</v>
      </c>
      <c r="I11" s="51" t="s">
        <v>12</v>
      </c>
      <c r="J11" s="248">
        <f>D11-C11</f>
        <v>-9.999999999999995E-3</v>
      </c>
    </row>
    <row r="12" spans="1:10" ht="15.75" thickBot="1" x14ac:dyDescent="0.25">
      <c r="A12" s="82" t="s">
        <v>3</v>
      </c>
      <c r="B12" s="84">
        <f>SUM(B4:B11)</f>
        <v>0.99999866000000004</v>
      </c>
      <c r="C12" s="89">
        <f>SUM(C4:C11)</f>
        <v>1</v>
      </c>
      <c r="D12" s="263">
        <f>SUM(D4:D11)</f>
        <v>1</v>
      </c>
      <c r="E12" s="35"/>
      <c r="F12" s="177"/>
      <c r="G12" s="170"/>
      <c r="H12" s="178"/>
      <c r="I12" s="55"/>
      <c r="J12" s="34">
        <f>SUM(J4:J11)</f>
        <v>-4.163336342344337E-17</v>
      </c>
    </row>
    <row r="13" spans="1:10" ht="15.75" thickBot="1" x14ac:dyDescent="0.25">
      <c r="A13" s="83" t="s">
        <v>4</v>
      </c>
      <c r="B13" s="193">
        <v>9.8057000000000005E-2</v>
      </c>
      <c r="C13" s="32">
        <v>0.1</v>
      </c>
      <c r="D13" s="264">
        <v>0.1</v>
      </c>
      <c r="E13" s="58" t="s">
        <v>5</v>
      </c>
      <c r="F13" s="179">
        <f>D13+6%</f>
        <v>0.16</v>
      </c>
      <c r="G13" s="233" t="s">
        <v>396</v>
      </c>
      <c r="H13" s="180">
        <f>IF(D13-6%&lt;0%,0%,D13-6%)</f>
        <v>4.0000000000000008E-2</v>
      </c>
      <c r="I13" s="33" t="s">
        <v>471</v>
      </c>
      <c r="J13" s="36">
        <f>D13-C13</f>
        <v>0</v>
      </c>
    </row>
    <row r="14" spans="1:10" ht="15" thickBot="1" x14ac:dyDescent="0.25">
      <c r="A14" s="161" t="str">
        <f>'הכשרה - קרן י'!$A$17</f>
        <v>מגבלת עמלת ניהול חיצוני לשנת 2025</v>
      </c>
      <c r="B14" s="385">
        <v>1.5E-3</v>
      </c>
      <c r="C14" s="386"/>
      <c r="D14" s="386"/>
      <c r="E14" s="386"/>
      <c r="F14" s="386"/>
      <c r="G14" s="386"/>
      <c r="H14" s="386"/>
      <c r="I14" s="386"/>
      <c r="J14" s="387"/>
    </row>
    <row r="16" spans="1:10" ht="16.5" x14ac:dyDescent="0.25">
      <c r="A16" s="164" t="s">
        <v>422</v>
      </c>
    </row>
    <row r="17" spans="1:8" ht="16.5" x14ac:dyDescent="0.25">
      <c r="A17" s="164" t="s">
        <v>423</v>
      </c>
    </row>
    <row r="18" spans="1:8" ht="16.5" x14ac:dyDescent="0.25">
      <c r="A18" s="164" t="s">
        <v>424</v>
      </c>
    </row>
    <row r="19" spans="1:8" ht="16.5" x14ac:dyDescent="0.25">
      <c r="A19" s="164" t="s">
        <v>425</v>
      </c>
    </row>
    <row r="20" spans="1:8" ht="16.5" x14ac:dyDescent="0.25">
      <c r="A20" s="164" t="s">
        <v>426</v>
      </c>
    </row>
    <row r="21" spans="1:8" ht="16.5" x14ac:dyDescent="0.25">
      <c r="A21" s="164" t="s">
        <v>427</v>
      </c>
    </row>
    <row r="23" spans="1:8" ht="15" x14ac:dyDescent="0.25">
      <c r="A23" s="11" t="s">
        <v>476</v>
      </c>
      <c r="B23" s="25"/>
      <c r="C23" s="332"/>
      <c r="D23" s="38"/>
      <c r="E23" s="26"/>
      <c r="F23" s="38"/>
      <c r="G23" s="38"/>
      <c r="H23" s="38"/>
    </row>
    <row r="24" spans="1:8" ht="45" x14ac:dyDescent="0.2">
      <c r="A24" s="333" t="s">
        <v>0</v>
      </c>
      <c r="B24" s="333" t="s">
        <v>474</v>
      </c>
      <c r="C24" s="333" t="s">
        <v>477</v>
      </c>
      <c r="D24" s="333" t="s">
        <v>475</v>
      </c>
      <c r="E24" s="334" t="s">
        <v>1</v>
      </c>
      <c r="F24" s="372" t="s">
        <v>380</v>
      </c>
      <c r="G24" s="372"/>
      <c r="H24" s="372"/>
    </row>
    <row r="25" spans="1:8" ht="15" x14ac:dyDescent="0.2">
      <c r="A25" s="335" t="s">
        <v>409</v>
      </c>
      <c r="B25" s="336">
        <v>0.41</v>
      </c>
      <c r="C25" s="337">
        <v>0.36</v>
      </c>
      <c r="D25" s="337">
        <f t="shared" ref="D25:D27" si="0">C25-B25</f>
        <v>-4.9999999999999989E-2</v>
      </c>
      <c r="E25" s="328" t="s">
        <v>6</v>
      </c>
      <c r="F25" s="330">
        <f>C25+5%</f>
        <v>0.41</v>
      </c>
      <c r="G25" s="331" t="s">
        <v>396</v>
      </c>
      <c r="H25" s="329">
        <f>IF(C25-5%&lt;0%,0%,C25-5%)</f>
        <v>0.31</v>
      </c>
    </row>
    <row r="26" spans="1:8" ht="15" x14ac:dyDescent="0.2">
      <c r="A26" s="335" t="s">
        <v>410</v>
      </c>
      <c r="B26" s="336">
        <v>0.35</v>
      </c>
      <c r="C26" s="337">
        <v>0.3</v>
      </c>
      <c r="D26" s="337">
        <f t="shared" si="0"/>
        <v>-4.9999999999999989E-2</v>
      </c>
      <c r="E26" s="328" t="s">
        <v>5</v>
      </c>
      <c r="F26" s="330">
        <f t="shared" ref="F26" si="1">C26+6%</f>
        <v>0.36</v>
      </c>
      <c r="G26" s="331" t="s">
        <v>396</v>
      </c>
      <c r="H26" s="329">
        <f t="shared" ref="H26" si="2">IF(C26-6%&lt;0%,0%,C26-6%)</f>
        <v>0.24</v>
      </c>
    </row>
    <row r="27" spans="1:8" ht="15" x14ac:dyDescent="0.2">
      <c r="A27" s="335" t="s">
        <v>407</v>
      </c>
      <c r="B27" s="336">
        <v>0</v>
      </c>
      <c r="C27" s="337">
        <v>0.14000000000000001</v>
      </c>
      <c r="D27" s="337">
        <f t="shared" si="0"/>
        <v>0.14000000000000001</v>
      </c>
      <c r="E27" s="328" t="s">
        <v>6</v>
      </c>
      <c r="F27" s="330">
        <f>C27+5%</f>
        <v>0.19</v>
      </c>
      <c r="G27" s="331" t="s">
        <v>396</v>
      </c>
      <c r="H27" s="329">
        <f>IF(C27-5%&lt;0%,0%,C27-5%)</f>
        <v>9.0000000000000011E-2</v>
      </c>
    </row>
  </sheetData>
  <mergeCells count="29">
    <mergeCell ref="F24:H24"/>
    <mergeCell ref="H9:H10"/>
    <mergeCell ref="J9:J10"/>
    <mergeCell ref="B14:J14"/>
    <mergeCell ref="B9:B10"/>
    <mergeCell ref="C9:C10"/>
    <mergeCell ref="D9:D10"/>
    <mergeCell ref="E9:E10"/>
    <mergeCell ref="F9:F10"/>
    <mergeCell ref="G9:G10"/>
    <mergeCell ref="J4:J6"/>
    <mergeCell ref="A7:A8"/>
    <mergeCell ref="B7:B8"/>
    <mergeCell ref="C7:C8"/>
    <mergeCell ref="D7:D8"/>
    <mergeCell ref="E7:E8"/>
    <mergeCell ref="F7:F8"/>
    <mergeCell ref="G7:G8"/>
    <mergeCell ref="H7:H8"/>
    <mergeCell ref="J7:J8"/>
    <mergeCell ref="F3:H3"/>
    <mergeCell ref="A4:A6"/>
    <mergeCell ref="B4:B6"/>
    <mergeCell ref="C4:C6"/>
    <mergeCell ref="D4:D6"/>
    <mergeCell ref="E4:E6"/>
    <mergeCell ref="F4:F6"/>
    <mergeCell ref="G4:G6"/>
    <mergeCell ref="H4:H6"/>
  </mergeCells>
  <conditionalFormatting sqref="J4:J13">
    <cfRule type="cellIs" dxfId="23" priority="1" operator="lessThan">
      <formula>0</formula>
    </cfRule>
    <cfRule type="cellIs" dxfId="22" priority="2" operator="greaterThan">
      <formula>0</formula>
    </cfRule>
  </conditionalFormatting>
  <pageMargins left="0.7" right="0.7" top="0.75" bottom="0.75" header="0.3" footer="0.3"/>
  <pageSetup paperSize="9" scale="74"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J36"/>
  <sheetViews>
    <sheetView rightToLeft="1" zoomScale="110" zoomScaleNormal="110" workbookViewId="0">
      <selection activeCell="H4" sqref="H4:H6"/>
    </sheetView>
  </sheetViews>
  <sheetFormatPr defaultColWidth="9" defaultRowHeight="16.5" x14ac:dyDescent="0.25"/>
  <cols>
    <col min="1" max="1" width="61.375" style="130" customWidth="1"/>
    <col min="2" max="2" width="20.125" style="130" customWidth="1"/>
    <col min="3" max="3" width="14" style="130" customWidth="1"/>
    <col min="4" max="4" width="11.75" style="130" bestFit="1" customWidth="1"/>
    <col min="5" max="5" width="9" style="130"/>
    <col min="6" max="6" width="4.625" style="130" bestFit="1" customWidth="1"/>
    <col min="7" max="7" width="1.625" style="130" bestFit="1" customWidth="1"/>
    <col min="8" max="8" width="4.625" style="130" bestFit="1" customWidth="1"/>
    <col min="9" max="9" width="31.875" style="130" bestFit="1" customWidth="1"/>
    <col min="10" max="10" width="16.5" style="130" customWidth="1"/>
    <col min="11" max="16384" width="9" style="130"/>
  </cols>
  <sheetData>
    <row r="1" spans="1:10" ht="17.25" thickBot="1" x14ac:dyDescent="0.3"/>
    <row r="2" spans="1:10" ht="22.5" customHeight="1" thickBot="1" x14ac:dyDescent="0.3">
      <c r="A2" s="469" t="s">
        <v>452</v>
      </c>
      <c r="B2" s="470"/>
    </row>
    <row r="3" spans="1:10" s="38" customFormat="1" ht="46.5" customHeight="1" thickBot="1" x14ac:dyDescent="0.25">
      <c r="A3" s="108" t="s">
        <v>0</v>
      </c>
      <c r="B3" s="91" t="s">
        <v>468</v>
      </c>
      <c r="C3" s="40" t="str">
        <f>'הכשרה - קרן י'!$C$3</f>
        <v>מדיניות השקעות 2024</v>
      </c>
      <c r="D3" s="39" t="str">
        <f>'הכשרה - קרן י'!$D$3</f>
        <v>שיעור חשיפה מומלץ לשנת 2025</v>
      </c>
      <c r="E3" s="93" t="s">
        <v>1</v>
      </c>
      <c r="F3" s="375" t="s">
        <v>380</v>
      </c>
      <c r="G3" s="375"/>
      <c r="H3" s="376"/>
      <c r="I3" s="110" t="s">
        <v>2</v>
      </c>
      <c r="J3" s="106" t="str">
        <f>'הכשרה - קרן י'!$J$3</f>
        <v>שינוי ממדיניות 2024</v>
      </c>
    </row>
    <row r="4" spans="1:10" s="38" customFormat="1" ht="14.25" x14ac:dyDescent="0.2">
      <c r="A4" s="428" t="s">
        <v>389</v>
      </c>
      <c r="B4" s="456">
        <v>5.6011999999999998E-3</v>
      </c>
      <c r="C4" s="431">
        <v>0.01</v>
      </c>
      <c r="D4" s="441">
        <v>0.01</v>
      </c>
      <c r="E4" s="443" t="s">
        <v>5</v>
      </c>
      <c r="F4" s="377">
        <f>D4+6%</f>
        <v>6.9999999999999993E-2</v>
      </c>
      <c r="G4" s="379" t="s">
        <v>396</v>
      </c>
      <c r="H4" s="388">
        <f>IF(D4-6%&lt;0%,0%,D4-6%)</f>
        <v>0</v>
      </c>
      <c r="I4" s="150" t="s">
        <v>472</v>
      </c>
      <c r="J4" s="438">
        <f>D4-C4</f>
        <v>0</v>
      </c>
    </row>
    <row r="5" spans="1:10" s="38" customFormat="1" ht="14.25" x14ac:dyDescent="0.2">
      <c r="A5" s="429"/>
      <c r="B5" s="457"/>
      <c r="C5" s="431"/>
      <c r="D5" s="441"/>
      <c r="E5" s="444"/>
      <c r="F5" s="378"/>
      <c r="G5" s="380"/>
      <c r="H5" s="389"/>
      <c r="I5" s="28" t="s">
        <v>473</v>
      </c>
      <c r="J5" s="420"/>
    </row>
    <row r="6" spans="1:10" s="38" customFormat="1" ht="14.25" x14ac:dyDescent="0.2">
      <c r="A6" s="348"/>
      <c r="B6" s="458"/>
      <c r="C6" s="432"/>
      <c r="D6" s="442"/>
      <c r="E6" s="444"/>
      <c r="F6" s="371"/>
      <c r="G6" s="374"/>
      <c r="H6" s="390"/>
      <c r="I6" s="42"/>
      <c r="J6" s="421"/>
    </row>
    <row r="7" spans="1:10" s="38" customFormat="1" ht="14.25" x14ac:dyDescent="0.2">
      <c r="A7" s="435" t="s">
        <v>390</v>
      </c>
      <c r="B7" s="454">
        <v>0.83102600000000004</v>
      </c>
      <c r="C7" s="465">
        <v>0.85</v>
      </c>
      <c r="D7" s="466">
        <v>0.85</v>
      </c>
      <c r="E7" s="445" t="s">
        <v>6</v>
      </c>
      <c r="F7" s="381">
        <f>D7+5%</f>
        <v>0.9</v>
      </c>
      <c r="G7" s="383" t="s">
        <v>396</v>
      </c>
      <c r="H7" s="394">
        <f>IF(D7-5%&lt;0%,0%,D7-5%)</f>
        <v>0.79999999999999993</v>
      </c>
      <c r="I7" s="214" t="s">
        <v>14</v>
      </c>
      <c r="J7" s="467">
        <f>D7-C7</f>
        <v>0</v>
      </c>
    </row>
    <row r="8" spans="1:10" s="38" customFormat="1" ht="14.25" x14ac:dyDescent="0.2">
      <c r="A8" s="436"/>
      <c r="B8" s="455"/>
      <c r="C8" s="434"/>
      <c r="D8" s="440"/>
      <c r="E8" s="445"/>
      <c r="F8" s="382"/>
      <c r="G8" s="384"/>
      <c r="H8" s="395"/>
      <c r="I8" s="42" t="s">
        <v>15</v>
      </c>
      <c r="J8" s="421"/>
    </row>
    <row r="9" spans="1:10" s="38" customFormat="1" ht="14.25" x14ac:dyDescent="0.2">
      <c r="A9" s="125" t="s">
        <v>388</v>
      </c>
      <c r="B9" s="459">
        <v>0.15878900000000001</v>
      </c>
      <c r="C9" s="465">
        <v>0.15</v>
      </c>
      <c r="D9" s="466">
        <v>0.15</v>
      </c>
      <c r="E9" s="355" t="s">
        <v>5</v>
      </c>
      <c r="F9" s="370">
        <f>D9+6%</f>
        <v>0.21</v>
      </c>
      <c r="G9" s="373" t="s">
        <v>396</v>
      </c>
      <c r="H9" s="368">
        <f>IF(D9-6%&lt;0%,0%,D9-6%)</f>
        <v>0.09</v>
      </c>
      <c r="I9" s="214" t="s">
        <v>16</v>
      </c>
      <c r="J9" s="467">
        <f>D9-C9</f>
        <v>0</v>
      </c>
    </row>
    <row r="10" spans="1:10" s="38" customFormat="1" ht="14.25" x14ac:dyDescent="0.2">
      <c r="A10" s="81"/>
      <c r="B10" s="460"/>
      <c r="C10" s="434"/>
      <c r="D10" s="440"/>
      <c r="E10" s="355"/>
      <c r="F10" s="371"/>
      <c r="G10" s="374"/>
      <c r="H10" s="369"/>
      <c r="I10" s="44" t="s">
        <v>17</v>
      </c>
      <c r="J10" s="421"/>
    </row>
    <row r="11" spans="1:10" s="38" customFormat="1" ht="15" x14ac:dyDescent="0.2">
      <c r="A11" s="210" t="s">
        <v>387</v>
      </c>
      <c r="B11" s="212">
        <v>5.8710000000000004E-3</v>
      </c>
      <c r="C11" s="219">
        <v>0.05</v>
      </c>
      <c r="D11" s="281">
        <v>0.05</v>
      </c>
      <c r="E11" s="211" t="s">
        <v>6</v>
      </c>
      <c r="F11" s="173">
        <f>D11+5%</f>
        <v>0.1</v>
      </c>
      <c r="G11" s="169" t="s">
        <v>396</v>
      </c>
      <c r="H11" s="174">
        <f>IF(D11-5%&lt;0%,0%,D11-5%)</f>
        <v>0</v>
      </c>
      <c r="I11" s="47" t="s">
        <v>385</v>
      </c>
      <c r="J11" s="223">
        <f>D11-C11</f>
        <v>0</v>
      </c>
    </row>
    <row r="12" spans="1:10" s="38" customFormat="1" ht="15" x14ac:dyDescent="0.2">
      <c r="A12" s="210" t="s">
        <v>381</v>
      </c>
      <c r="B12" s="212">
        <v>7.8949999999999992E-3</v>
      </c>
      <c r="C12" s="219">
        <v>0.01</v>
      </c>
      <c r="D12" s="281">
        <v>0.01</v>
      </c>
      <c r="E12" s="211" t="s">
        <v>6</v>
      </c>
      <c r="F12" s="173">
        <f>D12+5%</f>
        <v>6.0000000000000005E-2</v>
      </c>
      <c r="G12" s="169" t="s">
        <v>396</v>
      </c>
      <c r="H12" s="174">
        <f>IF(D12-5%&lt;0%,0%,D12-5%)</f>
        <v>0</v>
      </c>
      <c r="I12" s="61" t="s">
        <v>383</v>
      </c>
      <c r="J12" s="158">
        <f>D12-C12</f>
        <v>0</v>
      </c>
    </row>
    <row r="13" spans="1:10" s="38" customFormat="1" ht="15.75" thickBot="1" x14ac:dyDescent="0.25">
      <c r="A13" s="83" t="s">
        <v>405</v>
      </c>
      <c r="B13" s="192">
        <v>3.0494899999999998E-2</v>
      </c>
      <c r="C13" s="220">
        <v>0.05</v>
      </c>
      <c r="D13" s="282">
        <v>0.05</v>
      </c>
      <c r="E13" s="215" t="s">
        <v>6</v>
      </c>
      <c r="F13" s="208">
        <f>D13+5%</f>
        <v>0.1</v>
      </c>
      <c r="G13" s="206" t="s">
        <v>396</v>
      </c>
      <c r="H13" s="207">
        <f>IF(D13-5%&lt;0%,0%,D13-5%)</f>
        <v>0</v>
      </c>
      <c r="I13" s="51" t="s">
        <v>12</v>
      </c>
      <c r="J13" s="216">
        <f>D13-C13</f>
        <v>0</v>
      </c>
    </row>
    <row r="14" spans="1:10" s="38" customFormat="1" ht="15.75" thickBot="1" x14ac:dyDescent="0.25">
      <c r="A14" s="82" t="s">
        <v>3</v>
      </c>
      <c r="B14" s="84">
        <f>SUM(B4:B13)</f>
        <v>1.0396771</v>
      </c>
      <c r="C14" s="89">
        <f>SUM(C4:C13)</f>
        <v>1.1200000000000001</v>
      </c>
      <c r="D14" s="263">
        <f>SUM(D4:D13)</f>
        <v>1.1200000000000001</v>
      </c>
      <c r="E14" s="35"/>
      <c r="F14" s="177"/>
      <c r="G14" s="170"/>
      <c r="H14" s="178"/>
      <c r="I14" s="55"/>
      <c r="J14" s="34">
        <f>SUM(J4:J13)</f>
        <v>0</v>
      </c>
    </row>
    <row r="15" spans="1:10" s="38" customFormat="1" ht="15.75" thickBot="1" x14ac:dyDescent="0.25">
      <c r="A15" s="83" t="s">
        <v>4</v>
      </c>
      <c r="B15" s="193">
        <v>5.5657999999999999E-2</v>
      </c>
      <c r="C15" s="32">
        <v>0.06</v>
      </c>
      <c r="D15" s="264">
        <v>0.06</v>
      </c>
      <c r="E15" s="58" t="s">
        <v>5</v>
      </c>
      <c r="F15" s="179">
        <f>D15+6%</f>
        <v>0.12</v>
      </c>
      <c r="G15" s="213" t="s">
        <v>396</v>
      </c>
      <c r="H15" s="180">
        <f>IF(D15-6%&lt;0%,0%,D15-6%)</f>
        <v>0</v>
      </c>
      <c r="I15" s="33" t="s">
        <v>471</v>
      </c>
      <c r="J15" s="36">
        <f>D15-C15</f>
        <v>0</v>
      </c>
    </row>
    <row r="16" spans="1:10" s="38" customFormat="1" ht="15" thickBot="1" x14ac:dyDescent="0.25">
      <c r="A16" s="161" t="str">
        <f>'הכשרה - קרן י'!$A$17</f>
        <v>מגבלת עמלת ניהול חיצוני לשנת 2025</v>
      </c>
      <c r="B16" s="385">
        <v>1.5E-3</v>
      </c>
      <c r="C16" s="386"/>
      <c r="D16" s="386"/>
      <c r="E16" s="386"/>
      <c r="F16" s="386"/>
      <c r="G16" s="386"/>
      <c r="H16" s="386"/>
      <c r="I16" s="386"/>
      <c r="J16" s="387"/>
    </row>
    <row r="17" spans="1:10" s="38" customFormat="1" thickBot="1" x14ac:dyDescent="0.3">
      <c r="A17" s="288" t="s">
        <v>451</v>
      </c>
      <c r="B17" s="235"/>
      <c r="C17" s="235"/>
      <c r="D17" s="235"/>
      <c r="E17" s="235"/>
      <c r="F17" s="235"/>
      <c r="G17" s="235"/>
      <c r="H17" s="235"/>
      <c r="I17" s="235"/>
      <c r="J17" s="235"/>
    </row>
    <row r="18" spans="1:10" s="38" customFormat="1" ht="46.5" customHeight="1" thickBot="1" x14ac:dyDescent="0.25">
      <c r="A18" s="287" t="s">
        <v>0</v>
      </c>
      <c r="B18" s="91" t="s">
        <v>470</v>
      </c>
      <c r="C18" s="40" t="str">
        <f>'הכשרה - קרן י'!$C$3</f>
        <v>מדיניות השקעות 2024</v>
      </c>
      <c r="D18" s="39" t="str">
        <f>'הכשרה - קרן י'!$D$3</f>
        <v>שיעור חשיפה מומלץ לשנת 2025</v>
      </c>
      <c r="E18" s="93" t="s">
        <v>1</v>
      </c>
      <c r="F18" s="375" t="s">
        <v>380</v>
      </c>
      <c r="G18" s="375"/>
      <c r="H18" s="376"/>
      <c r="I18" s="110" t="s">
        <v>2</v>
      </c>
      <c r="J18" s="106" t="str">
        <f>'הכשרה - קרן י'!$J$3</f>
        <v>שינוי ממדיניות 2024</v>
      </c>
    </row>
    <row r="19" spans="1:10" s="38" customFormat="1" ht="14.25" x14ac:dyDescent="0.2">
      <c r="A19" s="428" t="s">
        <v>389</v>
      </c>
      <c r="B19" s="456">
        <v>5.4109999999999998E-2</v>
      </c>
      <c r="C19" s="431">
        <v>0.01</v>
      </c>
      <c r="D19" s="441">
        <v>0.01</v>
      </c>
      <c r="E19" s="443" t="s">
        <v>5</v>
      </c>
      <c r="F19" s="377">
        <f>D19+6%</f>
        <v>6.9999999999999993E-2</v>
      </c>
      <c r="G19" s="379" t="s">
        <v>396</v>
      </c>
      <c r="H19" s="388">
        <f>IF(D19-6%&lt;0%,0%,D19-6%)</f>
        <v>0</v>
      </c>
      <c r="I19" s="150" t="s">
        <v>472</v>
      </c>
      <c r="J19" s="438">
        <f>D19-C19</f>
        <v>0</v>
      </c>
    </row>
    <row r="20" spans="1:10" s="38" customFormat="1" ht="14.25" x14ac:dyDescent="0.2">
      <c r="A20" s="429"/>
      <c r="B20" s="457"/>
      <c r="C20" s="431"/>
      <c r="D20" s="441"/>
      <c r="E20" s="444"/>
      <c r="F20" s="378"/>
      <c r="G20" s="380"/>
      <c r="H20" s="389"/>
      <c r="I20" s="28" t="s">
        <v>473</v>
      </c>
      <c r="J20" s="420"/>
    </row>
    <row r="21" spans="1:10" s="38" customFormat="1" ht="14.25" x14ac:dyDescent="0.2">
      <c r="A21" s="348"/>
      <c r="B21" s="458"/>
      <c r="C21" s="432"/>
      <c r="D21" s="442"/>
      <c r="E21" s="444"/>
      <c r="F21" s="371"/>
      <c r="G21" s="374"/>
      <c r="H21" s="390"/>
      <c r="I21" s="42"/>
      <c r="J21" s="421"/>
    </row>
    <row r="22" spans="1:10" s="38" customFormat="1" ht="14.25" x14ac:dyDescent="0.2">
      <c r="A22" s="435" t="s">
        <v>390</v>
      </c>
      <c r="B22" s="454">
        <v>0.86471242000000004</v>
      </c>
      <c r="C22" s="465">
        <v>0.9</v>
      </c>
      <c r="D22" s="466">
        <v>0.87</v>
      </c>
      <c r="E22" s="445" t="s">
        <v>6</v>
      </c>
      <c r="F22" s="381">
        <f>D22+5%</f>
        <v>0.92</v>
      </c>
      <c r="G22" s="383" t="s">
        <v>396</v>
      </c>
      <c r="H22" s="394">
        <f>IF(D22-5%&lt;0%,0%,D22-5%)</f>
        <v>0.82</v>
      </c>
      <c r="I22" s="214" t="s">
        <v>14</v>
      </c>
      <c r="J22" s="467">
        <f>D22-C22</f>
        <v>-3.0000000000000027E-2</v>
      </c>
    </row>
    <row r="23" spans="1:10" s="38" customFormat="1" ht="14.25" x14ac:dyDescent="0.2">
      <c r="A23" s="436"/>
      <c r="B23" s="455"/>
      <c r="C23" s="434"/>
      <c r="D23" s="440"/>
      <c r="E23" s="445"/>
      <c r="F23" s="382"/>
      <c r="G23" s="384"/>
      <c r="H23" s="395"/>
      <c r="I23" s="42" t="s">
        <v>15</v>
      </c>
      <c r="J23" s="421"/>
    </row>
    <row r="24" spans="1:10" s="38" customFormat="1" ht="14.25" x14ac:dyDescent="0.2">
      <c r="A24" s="125" t="s">
        <v>388</v>
      </c>
      <c r="B24" s="459">
        <v>7.6809669999999997E-2</v>
      </c>
      <c r="C24" s="465">
        <v>0.12</v>
      </c>
      <c r="D24" s="466">
        <v>0.09</v>
      </c>
      <c r="E24" s="355" t="s">
        <v>5</v>
      </c>
      <c r="F24" s="370">
        <f>D24+6%</f>
        <v>0.15</v>
      </c>
      <c r="G24" s="373" t="s">
        <v>396</v>
      </c>
      <c r="H24" s="368">
        <f>IF(D24-6%&lt;0%,0%,D24-6%)</f>
        <v>0.03</v>
      </c>
      <c r="I24" s="214" t="s">
        <v>16</v>
      </c>
      <c r="J24" s="467">
        <f>D24-C24</f>
        <v>-0.03</v>
      </c>
    </row>
    <row r="25" spans="1:10" s="38" customFormat="1" ht="14.25" x14ac:dyDescent="0.2">
      <c r="A25" s="81"/>
      <c r="B25" s="460"/>
      <c r="C25" s="434"/>
      <c r="D25" s="440"/>
      <c r="E25" s="355"/>
      <c r="F25" s="371"/>
      <c r="G25" s="374"/>
      <c r="H25" s="369"/>
      <c r="I25" s="44" t="s">
        <v>17</v>
      </c>
      <c r="J25" s="421"/>
    </row>
    <row r="26" spans="1:10" s="38" customFormat="1" ht="15" x14ac:dyDescent="0.2">
      <c r="A26" s="226" t="s">
        <v>387</v>
      </c>
      <c r="B26" s="231">
        <v>8.2075659999999995E-2</v>
      </c>
      <c r="C26" s="219">
        <v>0.05</v>
      </c>
      <c r="D26" s="281">
        <v>0.05</v>
      </c>
      <c r="E26" s="230" t="s">
        <v>6</v>
      </c>
      <c r="F26" s="173">
        <f>D26+5%</f>
        <v>0.1</v>
      </c>
      <c r="G26" s="169" t="s">
        <v>396</v>
      </c>
      <c r="H26" s="174">
        <f>IF(D26-5%&lt;0%,0%,D26-5%)</f>
        <v>0</v>
      </c>
      <c r="I26" s="47" t="s">
        <v>385</v>
      </c>
      <c r="J26" s="223">
        <f>D26-C26</f>
        <v>0</v>
      </c>
    </row>
    <row r="27" spans="1:10" s="38" customFormat="1" ht="15" x14ac:dyDescent="0.2">
      <c r="A27" s="226" t="s">
        <v>381</v>
      </c>
      <c r="B27" s="231">
        <v>9.0580399999999998E-3</v>
      </c>
      <c r="C27" s="219">
        <v>0.01</v>
      </c>
      <c r="D27" s="281">
        <v>0.01</v>
      </c>
      <c r="E27" s="230" t="s">
        <v>6</v>
      </c>
      <c r="F27" s="173">
        <f>D27+5%</f>
        <v>6.0000000000000005E-2</v>
      </c>
      <c r="G27" s="169" t="s">
        <v>396</v>
      </c>
      <c r="H27" s="174">
        <f>IF(D27-5%&lt;0%,0%,D27-5%)</f>
        <v>0</v>
      </c>
      <c r="I27" s="61" t="s">
        <v>383</v>
      </c>
      <c r="J27" s="158">
        <f>D27-C27</f>
        <v>0</v>
      </c>
    </row>
    <row r="28" spans="1:10" ht="17.25" thickBot="1" x14ac:dyDescent="0.3">
      <c r="A28" s="83" t="s">
        <v>405</v>
      </c>
      <c r="B28" s="192">
        <v>1.937256E-2</v>
      </c>
      <c r="C28" s="220">
        <v>0.05</v>
      </c>
      <c r="D28" s="282">
        <v>0.05</v>
      </c>
      <c r="E28" s="215" t="s">
        <v>6</v>
      </c>
      <c r="F28" s="228">
        <f>D28+5%</f>
        <v>0.1</v>
      </c>
      <c r="G28" s="229" t="s">
        <v>396</v>
      </c>
      <c r="H28" s="227">
        <f>IF(D28-5%&lt;0%,0%,D28-5%)</f>
        <v>0</v>
      </c>
      <c r="I28" s="51" t="s">
        <v>12</v>
      </c>
      <c r="J28" s="232">
        <f>D28-C28</f>
        <v>0</v>
      </c>
    </row>
    <row r="29" spans="1:10" ht="17.25" thickBot="1" x14ac:dyDescent="0.3">
      <c r="A29" s="82" t="s">
        <v>3</v>
      </c>
      <c r="B29" s="84">
        <f>SUM(B19:B28)</f>
        <v>1.1061383500000002</v>
      </c>
      <c r="C29" s="89">
        <f>SUM(C19:C28)</f>
        <v>1.1400000000000001</v>
      </c>
      <c r="D29" s="263">
        <f>SUM(D19:D28)</f>
        <v>1.08</v>
      </c>
      <c r="E29" s="35"/>
      <c r="F29" s="177"/>
      <c r="G29" s="170"/>
      <c r="H29" s="178"/>
      <c r="I29" s="55"/>
      <c r="J29" s="34">
        <f>SUM(J19:J28)</f>
        <v>-6.0000000000000026E-2</v>
      </c>
    </row>
    <row r="30" spans="1:10" ht="17.25" thickBot="1" x14ac:dyDescent="0.3">
      <c r="A30" s="83" t="s">
        <v>4</v>
      </c>
      <c r="B30" s="193">
        <v>5.2874999999999998E-2</v>
      </c>
      <c r="C30" s="32">
        <v>0.06</v>
      </c>
      <c r="D30" s="264">
        <v>0.06</v>
      </c>
      <c r="E30" s="58" t="s">
        <v>5</v>
      </c>
      <c r="F30" s="179">
        <f>D30+6%</f>
        <v>0.12</v>
      </c>
      <c r="G30" s="233" t="s">
        <v>396</v>
      </c>
      <c r="H30" s="180">
        <f>IF(D30-6%&lt;0%,0%,D30-6%)</f>
        <v>0</v>
      </c>
      <c r="I30" s="33" t="s">
        <v>471</v>
      </c>
      <c r="J30" s="36">
        <f>D30-C30</f>
        <v>0</v>
      </c>
    </row>
    <row r="31" spans="1:10" ht="17.25" thickBot="1" x14ac:dyDescent="0.3">
      <c r="A31" s="161" t="str">
        <f>'הכשרה - קרן י'!$A$17</f>
        <v>מגבלת עמלת ניהול חיצוני לשנת 2025</v>
      </c>
      <c r="B31" s="385">
        <v>1.5E-3</v>
      </c>
      <c r="C31" s="386"/>
      <c r="D31" s="386"/>
      <c r="E31" s="386"/>
      <c r="F31" s="386"/>
      <c r="G31" s="386"/>
      <c r="H31" s="386"/>
      <c r="I31" s="386"/>
      <c r="J31" s="387"/>
    </row>
    <row r="32" spans="1:10" x14ac:dyDescent="0.25">
      <c r="A32" s="234"/>
      <c r="B32" s="235"/>
      <c r="C32" s="235"/>
      <c r="D32" s="235"/>
      <c r="E32" s="235"/>
      <c r="F32" s="235"/>
      <c r="G32" s="235"/>
      <c r="H32" s="235"/>
      <c r="I32" s="235"/>
      <c r="J32" s="235"/>
    </row>
    <row r="33" spans="1:1" x14ac:dyDescent="0.25">
      <c r="A33" s="222" t="s">
        <v>453</v>
      </c>
    </row>
    <row r="34" spans="1:1" x14ac:dyDescent="0.25">
      <c r="A34" s="222" t="s">
        <v>454</v>
      </c>
    </row>
    <row r="35" spans="1:1" x14ac:dyDescent="0.25">
      <c r="A35" s="222" t="s">
        <v>413</v>
      </c>
    </row>
    <row r="36" spans="1:1" x14ac:dyDescent="0.25">
      <c r="A36" s="222" t="s">
        <v>420</v>
      </c>
    </row>
  </sheetData>
  <mergeCells count="57">
    <mergeCell ref="A2:B2"/>
    <mergeCell ref="J9:J10"/>
    <mergeCell ref="B16:J16"/>
    <mergeCell ref="J4:J6"/>
    <mergeCell ref="A7:A8"/>
    <mergeCell ref="B7:B8"/>
    <mergeCell ref="C7:C8"/>
    <mergeCell ref="D7:D8"/>
    <mergeCell ref="E7:E8"/>
    <mergeCell ref="F7:F8"/>
    <mergeCell ref="G7:G8"/>
    <mergeCell ref="H7:H8"/>
    <mergeCell ref="J7:J8"/>
    <mergeCell ref="B9:B10"/>
    <mergeCell ref="C9:C10"/>
    <mergeCell ref="D9:D10"/>
    <mergeCell ref="E9:E10"/>
    <mergeCell ref="F9:F10"/>
    <mergeCell ref="G9:G10"/>
    <mergeCell ref="F3:H3"/>
    <mergeCell ref="A4:A6"/>
    <mergeCell ref="B4:B6"/>
    <mergeCell ref="C4:C6"/>
    <mergeCell ref="D4:D6"/>
    <mergeCell ref="E4:E6"/>
    <mergeCell ref="F4:F6"/>
    <mergeCell ref="G4:G6"/>
    <mergeCell ref="H4:H6"/>
    <mergeCell ref="H9:H10"/>
    <mergeCell ref="F18:H18"/>
    <mergeCell ref="A19:A21"/>
    <mergeCell ref="B19:B21"/>
    <mergeCell ref="C19:C21"/>
    <mergeCell ref="D19:D21"/>
    <mergeCell ref="E19:E21"/>
    <mergeCell ref="F19:F21"/>
    <mergeCell ref="G19:G21"/>
    <mergeCell ref="H19:H21"/>
    <mergeCell ref="J19:J21"/>
    <mergeCell ref="A22:A23"/>
    <mergeCell ref="B22:B23"/>
    <mergeCell ref="C22:C23"/>
    <mergeCell ref="D22:D23"/>
    <mergeCell ref="E22:E23"/>
    <mergeCell ref="F22:F23"/>
    <mergeCell ref="G22:G23"/>
    <mergeCell ref="H22:H23"/>
    <mergeCell ref="J22:J23"/>
    <mergeCell ref="G24:G25"/>
    <mergeCell ref="H24:H25"/>
    <mergeCell ref="J24:J25"/>
    <mergeCell ref="B31:J31"/>
    <mergeCell ref="B24:B25"/>
    <mergeCell ref="C24:C25"/>
    <mergeCell ref="D24:D25"/>
    <mergeCell ref="E24:E25"/>
    <mergeCell ref="F24:F25"/>
  </mergeCells>
  <phoneticPr fontId="2" type="noConversion"/>
  <conditionalFormatting sqref="J4:J15">
    <cfRule type="cellIs" dxfId="21" priority="3" operator="lessThan">
      <formula>0</formula>
    </cfRule>
    <cfRule type="cellIs" dxfId="20" priority="4" operator="greaterThan">
      <formula>0</formula>
    </cfRule>
  </conditionalFormatting>
  <conditionalFormatting sqref="J19:J30">
    <cfRule type="cellIs" dxfId="19" priority="1" operator="lessThan">
      <formula>0</formula>
    </cfRule>
    <cfRule type="cellIs" dxfId="18" priority="2" operator="greaterThan">
      <formula>0</formula>
    </cfRule>
  </conditionalFormatting>
  <pageMargins left="0.70866141732283472" right="0.70866141732283472" top="0.74803149606299213" bottom="0.74803149606299213" header="0.31496062992125984" footer="0.31496062992125984"/>
  <pageSetup paperSize="9" scale="6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J22"/>
  <sheetViews>
    <sheetView rightToLeft="1" zoomScale="110" zoomScaleNormal="110" workbookViewId="0">
      <selection activeCell="D1" sqref="D1"/>
    </sheetView>
  </sheetViews>
  <sheetFormatPr defaultColWidth="9" defaultRowHeight="14.25" x14ac:dyDescent="0.2"/>
  <cols>
    <col min="1" max="1" width="59.875" style="8" customWidth="1"/>
    <col min="2" max="2" width="15.375" style="8" customWidth="1"/>
    <col min="3" max="3" width="10.875" style="8" customWidth="1"/>
    <col min="4" max="4" width="11.375" style="8" bestFit="1" customWidth="1"/>
    <col min="5" max="5" width="9" style="8" bestFit="1" customWidth="1"/>
    <col min="6" max="6" width="5.75" style="8" bestFit="1" customWidth="1"/>
    <col min="7" max="7" width="1.625" style="8" bestFit="1" customWidth="1"/>
    <col min="8" max="8" width="4.625" style="8" bestFit="1" customWidth="1"/>
    <col min="9" max="9" width="31.875" style="8" bestFit="1" customWidth="1"/>
    <col min="10" max="10" width="16.5" style="8" customWidth="1"/>
    <col min="11" max="16384" width="9" style="8"/>
  </cols>
  <sheetData>
    <row r="1" spans="1:10" ht="22.5" customHeight="1" thickBot="1" x14ac:dyDescent="0.3">
      <c r="A1" s="225" t="s">
        <v>22</v>
      </c>
    </row>
    <row r="2" spans="1:10" ht="17.25" thickTop="1" x14ac:dyDescent="0.25">
      <c r="A2" s="131" t="s">
        <v>392</v>
      </c>
    </row>
    <row r="3" spans="1:10" s="38" customFormat="1" ht="17.25" thickBot="1" x14ac:dyDescent="0.3">
      <c r="A3" s="131"/>
    </row>
    <row r="4" spans="1:10" s="38" customFormat="1" ht="60.75" customHeight="1" thickBot="1" x14ac:dyDescent="0.25">
      <c r="A4" s="108" t="s">
        <v>0</v>
      </c>
      <c r="B4" s="91" t="s">
        <v>468</v>
      </c>
      <c r="C4" s="40" t="str">
        <f>'הכשרה - קרן י'!$C$3</f>
        <v>מדיניות השקעות 2024</v>
      </c>
      <c r="D4" s="39" t="str">
        <f>'הכשרה - קרן י'!$D$3</f>
        <v>שיעור חשיפה מומלץ לשנת 2025</v>
      </c>
      <c r="E4" s="93" t="s">
        <v>1</v>
      </c>
      <c r="F4" s="375" t="s">
        <v>380</v>
      </c>
      <c r="G4" s="375"/>
      <c r="H4" s="376"/>
      <c r="I4" s="110" t="s">
        <v>2</v>
      </c>
      <c r="J4" s="106" t="str">
        <f>'הכשרה - קרן י'!$J$3</f>
        <v>שינוי ממדיניות 2024</v>
      </c>
    </row>
    <row r="5" spans="1:10" s="38" customFormat="1" x14ac:dyDescent="0.2">
      <c r="A5" s="428" t="s">
        <v>389</v>
      </c>
      <c r="B5" s="456">
        <v>0.935751</v>
      </c>
      <c r="C5" s="464">
        <v>0.92</v>
      </c>
      <c r="D5" s="441">
        <v>0.94</v>
      </c>
      <c r="E5" s="443" t="s">
        <v>5</v>
      </c>
      <c r="F5" s="377">
        <f>D5+6%</f>
        <v>1</v>
      </c>
      <c r="G5" s="379" t="s">
        <v>396</v>
      </c>
      <c r="H5" s="388">
        <f>IF(D5-6%&lt;0%,0%,D5-6%)</f>
        <v>0.87999999999999989</v>
      </c>
      <c r="I5" s="150" t="s">
        <v>472</v>
      </c>
      <c r="J5" s="438">
        <f>D5-C5</f>
        <v>1.9999999999999907E-2</v>
      </c>
    </row>
    <row r="6" spans="1:10" s="38" customFormat="1" x14ac:dyDescent="0.2">
      <c r="A6" s="429"/>
      <c r="B6" s="457"/>
      <c r="C6" s="431"/>
      <c r="D6" s="441"/>
      <c r="E6" s="444"/>
      <c r="F6" s="378"/>
      <c r="G6" s="380"/>
      <c r="H6" s="389"/>
      <c r="I6" s="28" t="s">
        <v>473</v>
      </c>
      <c r="J6" s="420"/>
    </row>
    <row r="7" spans="1:10" s="38" customFormat="1" x14ac:dyDescent="0.2">
      <c r="A7" s="348"/>
      <c r="B7" s="458"/>
      <c r="C7" s="432"/>
      <c r="D7" s="442"/>
      <c r="E7" s="444"/>
      <c r="F7" s="371"/>
      <c r="G7" s="374"/>
      <c r="H7" s="390"/>
      <c r="I7" s="42"/>
      <c r="J7" s="421"/>
    </row>
    <row r="8" spans="1:10" s="38" customFormat="1" ht="17.25" customHeight="1" x14ac:dyDescent="0.2">
      <c r="A8" s="435" t="s">
        <v>390</v>
      </c>
      <c r="B8" s="454">
        <v>9.3826999999999994E-2</v>
      </c>
      <c r="C8" s="465">
        <v>0.1</v>
      </c>
      <c r="D8" s="466">
        <v>0.06</v>
      </c>
      <c r="E8" s="445" t="s">
        <v>6</v>
      </c>
      <c r="F8" s="381">
        <f>D8+5%</f>
        <v>0.11</v>
      </c>
      <c r="G8" s="383" t="s">
        <v>396</v>
      </c>
      <c r="H8" s="394">
        <f>IF(D8-5%&lt;0%,0%,D8-5%)</f>
        <v>9.999999999999995E-3</v>
      </c>
      <c r="I8" s="214" t="s">
        <v>14</v>
      </c>
      <c r="J8" s="467">
        <f>D8-C8</f>
        <v>-4.0000000000000008E-2</v>
      </c>
    </row>
    <row r="9" spans="1:10" s="38" customFormat="1" ht="17.25" customHeight="1" x14ac:dyDescent="0.2">
      <c r="A9" s="436"/>
      <c r="B9" s="455"/>
      <c r="C9" s="434"/>
      <c r="D9" s="440"/>
      <c r="E9" s="445"/>
      <c r="F9" s="382"/>
      <c r="G9" s="384"/>
      <c r="H9" s="395"/>
      <c r="I9" s="42" t="s">
        <v>15</v>
      </c>
      <c r="J9" s="421"/>
    </row>
    <row r="10" spans="1:10" s="38" customFormat="1" x14ac:dyDescent="0.2">
      <c r="A10" s="125" t="s">
        <v>388</v>
      </c>
      <c r="B10" s="459">
        <v>2.0947E-2</v>
      </c>
      <c r="C10" s="465">
        <v>0.01</v>
      </c>
      <c r="D10" s="466">
        <v>0.01</v>
      </c>
      <c r="E10" s="355" t="s">
        <v>5</v>
      </c>
      <c r="F10" s="370">
        <f>D10+6%</f>
        <v>6.9999999999999993E-2</v>
      </c>
      <c r="G10" s="373" t="s">
        <v>396</v>
      </c>
      <c r="H10" s="368">
        <f>IF(D10-6%&lt;0%,0%,D10-6%)</f>
        <v>0</v>
      </c>
      <c r="I10" s="214" t="s">
        <v>16</v>
      </c>
      <c r="J10" s="467">
        <f>D10-C10</f>
        <v>0</v>
      </c>
    </row>
    <row r="11" spans="1:10" s="38" customFormat="1" x14ac:dyDescent="0.2">
      <c r="A11" s="81"/>
      <c r="B11" s="460"/>
      <c r="C11" s="434"/>
      <c r="D11" s="440"/>
      <c r="E11" s="355"/>
      <c r="F11" s="371"/>
      <c r="G11" s="374"/>
      <c r="H11" s="369"/>
      <c r="I11" s="44" t="s">
        <v>17</v>
      </c>
      <c r="J11" s="421"/>
    </row>
    <row r="12" spans="1:10" s="38" customFormat="1" ht="15" x14ac:dyDescent="0.2">
      <c r="A12" s="210" t="s">
        <v>387</v>
      </c>
      <c r="B12" s="212">
        <v>3.7776999999999998E-2</v>
      </c>
      <c r="C12" s="219">
        <v>0.05</v>
      </c>
      <c r="D12" s="281">
        <v>0.05</v>
      </c>
      <c r="E12" s="211" t="s">
        <v>6</v>
      </c>
      <c r="F12" s="173">
        <f>D12+5%</f>
        <v>0.1</v>
      </c>
      <c r="G12" s="169" t="s">
        <v>396</v>
      </c>
      <c r="H12" s="174">
        <f>IF(D12-5%&lt;0%,0%,D12-5%)</f>
        <v>0</v>
      </c>
      <c r="I12" s="47" t="s">
        <v>385</v>
      </c>
      <c r="J12" s="223">
        <f>D12-C12</f>
        <v>0</v>
      </c>
    </row>
    <row r="13" spans="1:10" s="38" customFormat="1" ht="15" x14ac:dyDescent="0.2">
      <c r="A13" s="210" t="s">
        <v>404</v>
      </c>
      <c r="B13" s="212">
        <v>5.2859999999999999E-3</v>
      </c>
      <c r="C13" s="219">
        <v>0.01</v>
      </c>
      <c r="D13" s="281">
        <v>0.01</v>
      </c>
      <c r="E13" s="211" t="s">
        <v>6</v>
      </c>
      <c r="F13" s="173">
        <f>D13+5%</f>
        <v>6.0000000000000005E-2</v>
      </c>
      <c r="G13" s="169" t="s">
        <v>396</v>
      </c>
      <c r="H13" s="174">
        <f>IF(D13-5%&lt;0%,0%,D13-5%)</f>
        <v>0</v>
      </c>
      <c r="I13" s="61" t="s">
        <v>383</v>
      </c>
      <c r="J13" s="158">
        <f>D13-C13</f>
        <v>0</v>
      </c>
    </row>
    <row r="14" spans="1:10" s="38" customFormat="1" ht="15.75" thickBot="1" x14ac:dyDescent="0.25">
      <c r="A14" s="83" t="s">
        <v>405</v>
      </c>
      <c r="B14" s="192">
        <v>9.0207999999999997E-2</v>
      </c>
      <c r="C14" s="220">
        <v>0.11</v>
      </c>
      <c r="D14" s="282">
        <v>0.13</v>
      </c>
      <c r="E14" s="215" t="s">
        <v>6</v>
      </c>
      <c r="F14" s="208">
        <f>D14+5%</f>
        <v>0.18</v>
      </c>
      <c r="G14" s="206" t="s">
        <v>396</v>
      </c>
      <c r="H14" s="207">
        <f>IF(D14-5%&lt;0%,0%,D14-5%)</f>
        <v>0.08</v>
      </c>
      <c r="I14" s="51" t="s">
        <v>12</v>
      </c>
      <c r="J14" s="216">
        <f>D14-C14</f>
        <v>2.0000000000000004E-2</v>
      </c>
    </row>
    <row r="15" spans="1:10" s="38" customFormat="1" ht="15.75" thickBot="1" x14ac:dyDescent="0.25">
      <c r="A15" s="82" t="s">
        <v>3</v>
      </c>
      <c r="B15" s="84">
        <f>SUM(B5:B14)</f>
        <v>1.1837959999999998</v>
      </c>
      <c r="C15" s="89">
        <f>SUM(C5:C14)</f>
        <v>1.2000000000000002</v>
      </c>
      <c r="D15" s="263">
        <f>SUM(D5:D14)</f>
        <v>1.2000000000000002</v>
      </c>
      <c r="E15" s="35"/>
      <c r="F15" s="177"/>
      <c r="G15" s="170"/>
      <c r="H15" s="178"/>
      <c r="I15" s="55"/>
      <c r="J15" s="34">
        <f>SUM(J5:J14)</f>
        <v>-9.7144514654701197E-17</v>
      </c>
    </row>
    <row r="16" spans="1:10" s="38" customFormat="1" ht="15.75" thickBot="1" x14ac:dyDescent="0.25">
      <c r="A16" s="83" t="s">
        <v>4</v>
      </c>
      <c r="B16" s="193">
        <v>0.376772</v>
      </c>
      <c r="C16" s="32">
        <v>0.38</v>
      </c>
      <c r="D16" s="264">
        <v>0.38</v>
      </c>
      <c r="E16" s="58" t="s">
        <v>5</v>
      </c>
      <c r="F16" s="179">
        <f>D16+6%</f>
        <v>0.44</v>
      </c>
      <c r="G16" s="213" t="s">
        <v>396</v>
      </c>
      <c r="H16" s="180">
        <f>IF(D16-6%&lt;0%,0%,D16-6%)</f>
        <v>0.32</v>
      </c>
      <c r="I16" s="33" t="s">
        <v>471</v>
      </c>
      <c r="J16" s="36">
        <f>D16-C16</f>
        <v>0</v>
      </c>
    </row>
    <row r="17" spans="1:10" s="38" customFormat="1" ht="15" thickBot="1" x14ac:dyDescent="0.25">
      <c r="A17" s="161" t="str">
        <f>'הכשרה - קרן י'!$A$17</f>
        <v>מגבלת עמלת ניהול חיצוני לשנת 2025</v>
      </c>
      <c r="B17" s="385">
        <v>2.5000000000000001E-3</v>
      </c>
      <c r="C17" s="386"/>
      <c r="D17" s="386"/>
      <c r="E17" s="386"/>
      <c r="F17" s="386"/>
      <c r="G17" s="386"/>
      <c r="H17" s="386"/>
      <c r="I17" s="386"/>
      <c r="J17" s="387"/>
    </row>
    <row r="18" spans="1:10" ht="15.75" x14ac:dyDescent="0.25">
      <c r="A18" s="9"/>
    </row>
    <row r="19" spans="1:10" ht="15" x14ac:dyDescent="0.25">
      <c r="A19" s="222" t="s">
        <v>13</v>
      </c>
    </row>
    <row r="20" spans="1:10" ht="15" x14ac:dyDescent="0.25">
      <c r="A20" s="222" t="s">
        <v>455</v>
      </c>
    </row>
    <row r="21" spans="1:10" ht="15" x14ac:dyDescent="0.25">
      <c r="A21" s="222" t="s">
        <v>413</v>
      </c>
    </row>
    <row r="22" spans="1:10" ht="15" x14ac:dyDescent="0.25">
      <c r="A22" s="222" t="s">
        <v>456</v>
      </c>
    </row>
  </sheetData>
  <mergeCells count="28">
    <mergeCell ref="J10:J11"/>
    <mergeCell ref="B17:J17"/>
    <mergeCell ref="J5:J7"/>
    <mergeCell ref="A8:A9"/>
    <mergeCell ref="B8:B9"/>
    <mergeCell ref="C8:C9"/>
    <mergeCell ref="D8:D9"/>
    <mergeCell ref="E8:E9"/>
    <mergeCell ref="F8:F9"/>
    <mergeCell ref="G8:G9"/>
    <mergeCell ref="H8:H9"/>
    <mergeCell ref="J8:J9"/>
    <mergeCell ref="B10:B11"/>
    <mergeCell ref="C10:C11"/>
    <mergeCell ref="D10:D11"/>
    <mergeCell ref="E10:E11"/>
    <mergeCell ref="F10:F11"/>
    <mergeCell ref="G10:G11"/>
    <mergeCell ref="F4:H4"/>
    <mergeCell ref="A5:A7"/>
    <mergeCell ref="B5:B7"/>
    <mergeCell ref="C5:C7"/>
    <mergeCell ref="D5:D7"/>
    <mergeCell ref="E5:E7"/>
    <mergeCell ref="F5:F7"/>
    <mergeCell ref="G5:G7"/>
    <mergeCell ref="H5:H7"/>
    <mergeCell ref="H10:H11"/>
  </mergeCells>
  <phoneticPr fontId="2" type="noConversion"/>
  <conditionalFormatting sqref="J5:J16">
    <cfRule type="cellIs" dxfId="17" priority="1" operator="lessThan">
      <formula>0</formula>
    </cfRule>
    <cfRule type="cellIs" dxfId="16" priority="2" operator="greaterThan">
      <formula>0</formula>
    </cfRule>
  </conditionalFormatting>
  <pageMargins left="0.70866141732283472" right="0.70866141732283472" top="0.74803149606299213" bottom="0.74803149606299213" header="0.31496062992125984" footer="0.31496062992125984"/>
  <pageSetup paperSize="9" scale="72"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J19"/>
  <sheetViews>
    <sheetView rightToLeft="1" zoomScale="110" zoomScaleNormal="110" workbookViewId="0">
      <selection activeCell="H4" sqref="H4"/>
    </sheetView>
  </sheetViews>
  <sheetFormatPr defaultColWidth="9" defaultRowHeight="16.5" x14ac:dyDescent="0.25"/>
  <cols>
    <col min="1" max="1" width="29" style="132" customWidth="1"/>
    <col min="2" max="2" width="14.75" style="132" bestFit="1" customWidth="1"/>
    <col min="3" max="3" width="14.625" style="132" bestFit="1" customWidth="1"/>
    <col min="4" max="5" width="13.5" style="132" customWidth="1"/>
    <col min="6" max="6" width="5.5" style="132" bestFit="1" customWidth="1"/>
    <col min="7" max="7" width="1.5" style="132" bestFit="1" customWidth="1"/>
    <col min="8" max="8" width="5.75" style="132" customWidth="1"/>
    <col min="9" max="9" width="28.25" style="132" bestFit="1" customWidth="1"/>
    <col min="10" max="10" width="16.5" style="132" bestFit="1" customWidth="1"/>
    <col min="11" max="16384" width="9" style="132"/>
  </cols>
  <sheetData>
    <row r="1" spans="1:10" ht="17.25" thickBot="1" x14ac:dyDescent="0.3">
      <c r="A1" s="112" t="s">
        <v>442</v>
      </c>
      <c r="B1" s="195"/>
      <c r="C1" s="195"/>
    </row>
    <row r="2" spans="1:10" ht="18" thickTop="1" thickBot="1" x14ac:dyDescent="0.3"/>
    <row r="3" spans="1:10" ht="45.75" customHeight="1" thickBot="1" x14ac:dyDescent="0.3">
      <c r="A3" s="196" t="s">
        <v>24</v>
      </c>
      <c r="B3" s="91" t="str">
        <f>'הכשרה - קרן י'!$B$3</f>
        <v>שיעור חשיפה ליום 13/12/2024</v>
      </c>
      <c r="C3" s="40" t="str">
        <f>'הכשרה - קרן י'!$C$3</f>
        <v>מדיניות השקעות 2024</v>
      </c>
      <c r="D3" s="39" t="str">
        <f>'הכשרה - קרן י'!$D$3</f>
        <v>שיעור חשיפה מומלץ לשנת 2025</v>
      </c>
      <c r="E3" s="93" t="s">
        <v>1</v>
      </c>
      <c r="F3" s="375" t="s">
        <v>380</v>
      </c>
      <c r="G3" s="375"/>
      <c r="H3" s="376"/>
      <c r="I3" s="110" t="s">
        <v>2</v>
      </c>
      <c r="J3" s="106" t="str">
        <f>'הכשרה - קרן י'!$J$3</f>
        <v>שינוי ממדיניות 2024</v>
      </c>
    </row>
    <row r="4" spans="1:10" ht="17.25" thickBot="1" x14ac:dyDescent="0.3">
      <c r="A4" s="242" t="s">
        <v>42</v>
      </c>
      <c r="B4" s="243">
        <v>1</v>
      </c>
      <c r="C4" s="241">
        <v>1</v>
      </c>
      <c r="D4" s="284">
        <v>1</v>
      </c>
      <c r="E4" s="236" t="s">
        <v>5</v>
      </c>
      <c r="F4" s="237">
        <f>D4</f>
        <v>1</v>
      </c>
      <c r="G4" s="238" t="s">
        <v>396</v>
      </c>
      <c r="H4" s="239">
        <f>IF(D4-6%&lt;0%,0%,D4-6%)</f>
        <v>0.94</v>
      </c>
      <c r="I4" s="203" t="s">
        <v>443</v>
      </c>
      <c r="J4" s="240">
        <f>D4-C4</f>
        <v>0</v>
      </c>
    </row>
    <row r="5" spans="1:10" s="38" customFormat="1" ht="15.75" thickBot="1" x14ac:dyDescent="0.25">
      <c r="A5" s="82" t="s">
        <v>3</v>
      </c>
      <c r="B5" s="84">
        <f>SUM(B4)</f>
        <v>1</v>
      </c>
      <c r="C5" s="89">
        <f>SUM(C4)</f>
        <v>1</v>
      </c>
      <c r="D5" s="285">
        <f>SUM(D4)</f>
        <v>1</v>
      </c>
      <c r="E5" s="200"/>
      <c r="F5" s="197"/>
      <c r="G5" s="170"/>
      <c r="H5" s="56"/>
      <c r="I5" s="204"/>
      <c r="J5" s="56">
        <f>SUM(J4)</f>
        <v>0</v>
      </c>
    </row>
    <row r="6" spans="1:10" ht="17.25" thickBot="1" x14ac:dyDescent="0.3">
      <c r="A6" s="83" t="s">
        <v>4</v>
      </c>
      <c r="B6" s="193">
        <v>0.98887400000000003</v>
      </c>
      <c r="C6" s="32">
        <v>1</v>
      </c>
      <c r="D6" s="286">
        <v>1</v>
      </c>
      <c r="E6" s="201" t="s">
        <v>5</v>
      </c>
      <c r="F6" s="198">
        <f>D6+6%</f>
        <v>1.06</v>
      </c>
      <c r="G6" s="171" t="s">
        <v>396</v>
      </c>
      <c r="H6" s="199">
        <f>IF(D6-6%&lt;0%,0%,D6-6%)</f>
        <v>0.94</v>
      </c>
      <c r="I6" s="205" t="s">
        <v>397</v>
      </c>
      <c r="J6" s="202">
        <f>D6-C6</f>
        <v>0</v>
      </c>
    </row>
    <row r="7" spans="1:10" ht="17.25" thickBot="1" x14ac:dyDescent="0.3">
      <c r="A7" s="161" t="str">
        <f>'הכשרה - קרן י'!$A$17</f>
        <v>מגבלת עמלת ניהול חיצוני לשנת 2025</v>
      </c>
      <c r="B7" s="385">
        <v>2.5000000000000001E-3</v>
      </c>
      <c r="C7" s="386"/>
      <c r="D7" s="386">
        <v>2.5000000000000001E-3</v>
      </c>
      <c r="E7" s="386"/>
      <c r="F7" s="386"/>
      <c r="G7" s="386"/>
      <c r="H7" s="386"/>
      <c r="I7" s="386"/>
      <c r="J7" s="387"/>
    </row>
    <row r="8" spans="1:10" x14ac:dyDescent="0.25">
      <c r="I8" s="133"/>
    </row>
    <row r="9" spans="1:10" x14ac:dyDescent="0.25">
      <c r="A9" s="244" t="s">
        <v>446</v>
      </c>
      <c r="B9" s="162"/>
      <c r="C9" s="162"/>
      <c r="D9" s="162"/>
      <c r="E9" s="162"/>
      <c r="F9" s="162"/>
      <c r="G9" s="162"/>
      <c r="H9" s="162"/>
      <c r="I9" s="162"/>
    </row>
    <row r="10" spans="1:10" x14ac:dyDescent="0.25">
      <c r="A10" s="244" t="s">
        <v>447</v>
      </c>
      <c r="B10" s="162"/>
      <c r="C10" s="162"/>
      <c r="D10" s="162"/>
      <c r="E10" s="162"/>
      <c r="F10" s="162"/>
      <c r="G10" s="162"/>
      <c r="H10" s="162"/>
      <c r="I10" s="162"/>
    </row>
    <row r="11" spans="1:10" x14ac:dyDescent="0.25">
      <c r="A11" s="244" t="s">
        <v>431</v>
      </c>
      <c r="B11" s="162"/>
      <c r="C11" s="162"/>
      <c r="D11" s="162"/>
      <c r="E11" s="162"/>
      <c r="F11" s="162"/>
      <c r="G11" s="162"/>
      <c r="H11" s="162"/>
      <c r="I11" s="162"/>
    </row>
    <row r="12" spans="1:10" x14ac:dyDescent="0.25">
      <c r="A12" s="244" t="s">
        <v>445</v>
      </c>
    </row>
    <row r="13" spans="1:10" x14ac:dyDescent="0.25">
      <c r="A13" s="244" t="s">
        <v>448</v>
      </c>
      <c r="B13" s="163"/>
      <c r="C13" s="163"/>
    </row>
    <row r="14" spans="1:10" x14ac:dyDescent="0.25">
      <c r="A14" s="244" t="s">
        <v>437</v>
      </c>
    </row>
    <row r="15" spans="1:10" x14ac:dyDescent="0.25">
      <c r="A15" s="244" t="s">
        <v>449</v>
      </c>
    </row>
    <row r="16" spans="1:10" x14ac:dyDescent="0.25">
      <c r="A16" s="244" t="s">
        <v>450</v>
      </c>
    </row>
    <row r="17" spans="1:1" x14ac:dyDescent="0.25">
      <c r="A17" s="244" t="s">
        <v>440</v>
      </c>
    </row>
    <row r="18" spans="1:1" x14ac:dyDescent="0.25">
      <c r="A18" s="244" t="s">
        <v>441</v>
      </c>
    </row>
    <row r="19" spans="1:1" x14ac:dyDescent="0.25">
      <c r="A19" s="244" t="s">
        <v>444</v>
      </c>
    </row>
  </sheetData>
  <mergeCells count="2">
    <mergeCell ref="F3:H3"/>
    <mergeCell ref="B7:J7"/>
  </mergeCells>
  <conditionalFormatting sqref="J5">
    <cfRule type="cellIs" dxfId="15" priority="3" operator="lessThan">
      <formula>0</formula>
    </cfRule>
    <cfRule type="cellIs" dxfId="14" priority="4" operator="greaterThan">
      <formula>0</formula>
    </cfRule>
  </conditionalFormatting>
  <conditionalFormatting sqref="J6">
    <cfRule type="cellIs" dxfId="13" priority="1" operator="lessThan">
      <formula>0</formula>
    </cfRule>
    <cfRule type="cellIs" dxfId="12" priority="2" operator="greaterThan">
      <formula>0</formula>
    </cfRule>
  </conditionalFormatting>
  <pageMargins left="0.7" right="0.7" top="0.75" bottom="0.75" header="0.3" footer="0.3"/>
  <pageSetup paperSize="9" scale="84"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B1:K95"/>
  <sheetViews>
    <sheetView rightToLeft="1" zoomScale="90" zoomScaleNormal="90" zoomScaleSheetLayoutView="85" workbookViewId="0">
      <selection activeCell="B74" sqref="B74:K75"/>
    </sheetView>
  </sheetViews>
  <sheetFormatPr defaultColWidth="17.75" defaultRowHeight="15" x14ac:dyDescent="0.25"/>
  <cols>
    <col min="1" max="1" width="3.875" style="8" customWidth="1"/>
    <col min="2" max="2" width="57.5" style="8" bestFit="1" customWidth="1"/>
    <col min="3" max="3" width="18.25" style="25" bestFit="1" customWidth="1"/>
    <col min="4" max="4" width="16.125" style="8" bestFit="1" customWidth="1"/>
    <col min="5" max="5" width="17.25" style="8" bestFit="1" customWidth="1"/>
    <col min="6" max="6" width="10.25" style="26" bestFit="1" customWidth="1"/>
    <col min="7" max="8" width="4.875" style="26" customWidth="1"/>
    <col min="9" max="9" width="4.875" style="8" customWidth="1"/>
    <col min="10" max="10" width="31.875" style="8" bestFit="1" customWidth="1"/>
    <col min="11" max="11" width="12" style="8" customWidth="1"/>
    <col min="12" max="16384" width="17.75" style="8"/>
  </cols>
  <sheetData>
    <row r="1" spans="2:11" ht="15.75" thickBot="1" x14ac:dyDescent="0.3"/>
    <row r="2" spans="2:11" s="12" customFormat="1" ht="14.25" customHeight="1" x14ac:dyDescent="0.2">
      <c r="B2" s="496" t="s">
        <v>465</v>
      </c>
      <c r="C2" s="497"/>
      <c r="D2" s="497"/>
      <c r="E2" s="497"/>
      <c r="F2" s="497"/>
      <c r="G2" s="497"/>
      <c r="H2" s="497"/>
      <c r="I2" s="497"/>
      <c r="J2" s="497"/>
      <c r="K2" s="498"/>
    </row>
    <row r="3" spans="2:11" s="12" customFormat="1" ht="14.25" customHeight="1" thickBot="1" x14ac:dyDescent="0.25">
      <c r="B3" s="499"/>
      <c r="C3" s="500"/>
      <c r="D3" s="500"/>
      <c r="E3" s="500"/>
      <c r="F3" s="500"/>
      <c r="G3" s="500"/>
      <c r="H3" s="500"/>
      <c r="I3" s="500"/>
      <c r="J3" s="500"/>
      <c r="K3" s="501"/>
    </row>
    <row r="4" spans="2:11" s="12" customFormat="1" ht="30.75" thickBot="1" x14ac:dyDescent="0.25">
      <c r="B4" s="122" t="s">
        <v>0</v>
      </c>
      <c r="C4" s="117" t="s">
        <v>467</v>
      </c>
      <c r="D4" s="40" t="s">
        <v>464</v>
      </c>
      <c r="E4" s="39" t="s">
        <v>462</v>
      </c>
      <c r="F4" s="41" t="s">
        <v>1</v>
      </c>
      <c r="G4" s="375" t="s">
        <v>380</v>
      </c>
      <c r="H4" s="375"/>
      <c r="I4" s="376"/>
      <c r="J4" s="109" t="s">
        <v>2</v>
      </c>
      <c r="K4" s="111" t="s">
        <v>463</v>
      </c>
    </row>
    <row r="5" spans="2:11" s="12" customFormat="1" ht="14.25" customHeight="1" x14ac:dyDescent="0.2">
      <c r="B5" s="268" t="s">
        <v>389</v>
      </c>
      <c r="C5" s="504">
        <v>0.45072099999999998</v>
      </c>
      <c r="D5" s="506">
        <v>0.46</v>
      </c>
      <c r="E5" s="522">
        <v>0.46</v>
      </c>
      <c r="F5" s="524" t="s">
        <v>5</v>
      </c>
      <c r="G5" s="377">
        <f>E5+6%</f>
        <v>0.52</v>
      </c>
      <c r="H5" s="379" t="s">
        <v>396</v>
      </c>
      <c r="I5" s="388">
        <f>IF(E5-6%&lt;0%,0%,E5-6%)</f>
        <v>0.4</v>
      </c>
      <c r="J5" s="150" t="s">
        <v>472</v>
      </c>
      <c r="K5" s="516">
        <f>E5-D5</f>
        <v>0</v>
      </c>
    </row>
    <row r="6" spans="2:11" s="12" customFormat="1" ht="14.25" customHeight="1" x14ac:dyDescent="0.2">
      <c r="B6" s="268"/>
      <c r="C6" s="504"/>
      <c r="D6" s="507"/>
      <c r="E6" s="523"/>
      <c r="F6" s="414"/>
      <c r="G6" s="378"/>
      <c r="H6" s="380"/>
      <c r="I6" s="389"/>
      <c r="J6" s="28" t="s">
        <v>473</v>
      </c>
      <c r="K6" s="516"/>
    </row>
    <row r="7" spans="2:11" s="12" customFormat="1" ht="14.25" customHeight="1" x14ac:dyDescent="0.2">
      <c r="B7" s="265"/>
      <c r="C7" s="505"/>
      <c r="D7" s="486"/>
      <c r="E7" s="510"/>
      <c r="F7" s="415"/>
      <c r="G7" s="371"/>
      <c r="H7" s="374"/>
      <c r="I7" s="390"/>
      <c r="J7" s="42"/>
      <c r="K7" s="517"/>
    </row>
    <row r="8" spans="2:11" s="12" customFormat="1" ht="14.25" customHeight="1" x14ac:dyDescent="0.2">
      <c r="B8" s="435" t="s">
        <v>390</v>
      </c>
      <c r="C8" s="514">
        <v>0.44857249000000005</v>
      </c>
      <c r="D8" s="508">
        <v>0.41</v>
      </c>
      <c r="E8" s="509">
        <v>0.44</v>
      </c>
      <c r="F8" s="416" t="s">
        <v>6</v>
      </c>
      <c r="G8" s="381">
        <f>E8+5%</f>
        <v>0.49</v>
      </c>
      <c r="H8" s="383" t="s">
        <v>396</v>
      </c>
      <c r="I8" s="394">
        <f>IF(E8-5%&lt;0%,0%,E8-5%)</f>
        <v>0.39</v>
      </c>
      <c r="J8" s="43" t="s">
        <v>14</v>
      </c>
      <c r="K8" s="518">
        <f>E8-D8</f>
        <v>3.0000000000000027E-2</v>
      </c>
    </row>
    <row r="9" spans="2:11" s="12" customFormat="1" ht="14.25" customHeight="1" x14ac:dyDescent="0.2">
      <c r="B9" s="436"/>
      <c r="C9" s="515"/>
      <c r="D9" s="486"/>
      <c r="E9" s="510"/>
      <c r="F9" s="417"/>
      <c r="G9" s="382"/>
      <c r="H9" s="384"/>
      <c r="I9" s="395"/>
      <c r="J9" s="42" t="s">
        <v>15</v>
      </c>
      <c r="K9" s="517"/>
    </row>
    <row r="10" spans="2:11" s="12" customFormat="1" ht="14.25" customHeight="1" x14ac:dyDescent="0.2">
      <c r="B10" s="116" t="s">
        <v>388</v>
      </c>
      <c r="C10" s="512">
        <v>0.13515207000000001</v>
      </c>
      <c r="D10" s="508">
        <v>0.17</v>
      </c>
      <c r="E10" s="509">
        <v>0.13</v>
      </c>
      <c r="F10" s="418" t="s">
        <v>5</v>
      </c>
      <c r="G10" s="370">
        <f>E10+6%</f>
        <v>0.19</v>
      </c>
      <c r="H10" s="373" t="s">
        <v>396</v>
      </c>
      <c r="I10" s="368">
        <f>IF(E10-6%&lt;0%,0%,E10-6%)</f>
        <v>7.0000000000000007E-2</v>
      </c>
      <c r="J10" s="43" t="s">
        <v>16</v>
      </c>
      <c r="K10" s="520">
        <f>E10-D10</f>
        <v>-4.0000000000000008E-2</v>
      </c>
    </row>
    <row r="11" spans="2:11" s="12" customFormat="1" ht="14.25" customHeight="1" x14ac:dyDescent="0.2">
      <c r="B11" s="81"/>
      <c r="C11" s="513"/>
      <c r="D11" s="486"/>
      <c r="E11" s="510"/>
      <c r="F11" s="415"/>
      <c r="G11" s="371"/>
      <c r="H11" s="374"/>
      <c r="I11" s="369"/>
      <c r="J11" s="44" t="s">
        <v>17</v>
      </c>
      <c r="K11" s="521"/>
    </row>
    <row r="12" spans="2:11" s="12" customFormat="1" x14ac:dyDescent="0.2">
      <c r="B12" s="114" t="s">
        <v>387</v>
      </c>
      <c r="C12" s="118">
        <v>0</v>
      </c>
      <c r="D12" s="45">
        <v>0</v>
      </c>
      <c r="E12" s="253">
        <v>0</v>
      </c>
      <c r="F12" s="46" t="s">
        <v>6</v>
      </c>
      <c r="G12" s="173">
        <f>E12+5%</f>
        <v>0.05</v>
      </c>
      <c r="H12" s="169" t="s">
        <v>396</v>
      </c>
      <c r="I12" s="174">
        <f>IF(E12-5%&lt;0%,0%,E12-5%)</f>
        <v>0</v>
      </c>
      <c r="J12" s="47" t="s">
        <v>385</v>
      </c>
      <c r="K12" s="48">
        <f>E12-D12</f>
        <v>0</v>
      </c>
    </row>
    <row r="13" spans="2:11" s="38" customFormat="1" x14ac:dyDescent="0.2">
      <c r="B13" s="114" t="s">
        <v>381</v>
      </c>
      <c r="C13" s="118">
        <v>2.4627620000000003E-2</v>
      </c>
      <c r="D13" s="45">
        <v>0.01</v>
      </c>
      <c r="E13" s="253">
        <v>0.01</v>
      </c>
      <c r="F13" s="46" t="s">
        <v>6</v>
      </c>
      <c r="G13" s="173">
        <f>E13+5%</f>
        <v>6.0000000000000005E-2</v>
      </c>
      <c r="H13" s="169" t="s">
        <v>396</v>
      </c>
      <c r="I13" s="174">
        <f>IF(E13-5%&lt;0%,0%,E13-5%)</f>
        <v>0</v>
      </c>
      <c r="J13" s="63" t="s">
        <v>383</v>
      </c>
      <c r="K13" s="48">
        <f>E13-D13</f>
        <v>0</v>
      </c>
    </row>
    <row r="14" spans="2:11" s="12" customFormat="1" ht="15.75" thickBot="1" x14ac:dyDescent="0.25">
      <c r="B14" s="123" t="s">
        <v>386</v>
      </c>
      <c r="C14" s="119">
        <v>8.9641310000000002E-2</v>
      </c>
      <c r="D14" s="45">
        <v>0.09</v>
      </c>
      <c r="E14" s="254">
        <v>0.09</v>
      </c>
      <c r="F14" s="50" t="s">
        <v>6</v>
      </c>
      <c r="G14" s="175">
        <f>E14+5%</f>
        <v>0.14000000000000001</v>
      </c>
      <c r="H14" s="168" t="s">
        <v>396</v>
      </c>
      <c r="I14" s="176">
        <f>IF(E14-5%&lt;0%,0%,E14-5%)</f>
        <v>3.9999999999999994E-2</v>
      </c>
      <c r="J14" s="51" t="s">
        <v>12</v>
      </c>
      <c r="K14" s="52">
        <f>E14-D14</f>
        <v>0</v>
      </c>
    </row>
    <row r="15" spans="2:11" s="12" customFormat="1" ht="15.75" thickBot="1" x14ac:dyDescent="0.25">
      <c r="B15" s="82" t="s">
        <v>3</v>
      </c>
      <c r="C15" s="120">
        <f>SUM(C5:C14)</f>
        <v>1.1487144899999999</v>
      </c>
      <c r="D15" s="53">
        <f>SUM(D5:D14)</f>
        <v>1.1400000000000001</v>
      </c>
      <c r="E15" s="256">
        <f>SUM(E5:E14)</f>
        <v>1.1300000000000001</v>
      </c>
      <c r="F15" s="54"/>
      <c r="G15" s="177"/>
      <c r="H15" s="170"/>
      <c r="I15" s="178"/>
      <c r="J15" s="55"/>
      <c r="K15" s="56">
        <f>E15-D15</f>
        <v>-1.0000000000000009E-2</v>
      </c>
    </row>
    <row r="16" spans="2:11" s="12" customFormat="1" ht="15.75" thickBot="1" x14ac:dyDescent="0.25">
      <c r="B16" s="83" t="s">
        <v>4</v>
      </c>
      <c r="C16" s="121">
        <v>0.23583300000000001</v>
      </c>
      <c r="D16" s="98">
        <v>0.24</v>
      </c>
      <c r="E16" s="255">
        <v>0.24</v>
      </c>
      <c r="F16" s="58" t="s">
        <v>5</v>
      </c>
      <c r="G16" s="179">
        <f>E16+6%</f>
        <v>0.3</v>
      </c>
      <c r="H16" s="171" t="s">
        <v>396</v>
      </c>
      <c r="I16" s="180">
        <f>IF(E16-6%&lt;0%,0%,E16-6%)</f>
        <v>0.18</v>
      </c>
      <c r="J16" s="33" t="s">
        <v>471</v>
      </c>
      <c r="K16" s="59">
        <f>E16-D16</f>
        <v>0</v>
      </c>
    </row>
    <row r="17" spans="2:11" s="38" customFormat="1" ht="31.5" customHeight="1" thickBot="1" x14ac:dyDescent="0.25">
      <c r="B17" s="161" t="str">
        <f>'הכשרה - קרן י'!$A$17</f>
        <v>מגבלת עמלת ניהול חיצוני לשנת 2025</v>
      </c>
      <c r="C17" s="385">
        <v>2.5000000000000001E-3</v>
      </c>
      <c r="D17" s="386"/>
      <c r="E17" s="386"/>
      <c r="F17" s="386"/>
      <c r="G17" s="386"/>
      <c r="H17" s="386"/>
      <c r="I17" s="386"/>
      <c r="J17" s="386"/>
      <c r="K17" s="387"/>
    </row>
    <row r="18" spans="2:11" s="38" customFormat="1" ht="15" customHeight="1" x14ac:dyDescent="0.25">
      <c r="C18" s="25"/>
      <c r="F18" s="26"/>
      <c r="G18" s="26"/>
      <c r="H18" s="26"/>
    </row>
    <row r="19" spans="2:11" ht="15.75" thickBot="1" x14ac:dyDescent="0.3"/>
    <row r="20" spans="2:11" s="12" customFormat="1" ht="14.25" customHeight="1" x14ac:dyDescent="0.2">
      <c r="B20" s="496" t="s">
        <v>458</v>
      </c>
      <c r="C20" s="497"/>
      <c r="D20" s="497"/>
      <c r="E20" s="497"/>
      <c r="F20" s="497"/>
      <c r="G20" s="497"/>
      <c r="H20" s="497"/>
      <c r="I20" s="497"/>
      <c r="J20" s="497"/>
      <c r="K20" s="498"/>
    </row>
    <row r="21" spans="2:11" s="12" customFormat="1" ht="14.25" customHeight="1" thickBot="1" x14ac:dyDescent="0.25">
      <c r="B21" s="499"/>
      <c r="C21" s="500"/>
      <c r="D21" s="500"/>
      <c r="E21" s="500"/>
      <c r="F21" s="500"/>
      <c r="G21" s="500"/>
      <c r="H21" s="500"/>
      <c r="I21" s="500"/>
      <c r="J21" s="500"/>
      <c r="K21" s="501"/>
    </row>
    <row r="22" spans="2:11" s="12" customFormat="1" ht="30.75" thickBot="1" x14ac:dyDescent="0.25">
      <c r="B22" s="122" t="s">
        <v>0</v>
      </c>
      <c r="C22" s="117" t="str">
        <f>$C$4</f>
        <v>שיעור חשיפה ליום 13/12/2024</v>
      </c>
      <c r="D22" s="40" t="str">
        <f>$D$4</f>
        <v>מדיניות השקעות 2024</v>
      </c>
      <c r="E22" s="39" t="str">
        <f>$E$4</f>
        <v>שיעור חשיפה מומלץ לשנת 2025</v>
      </c>
      <c r="F22" s="250" t="s">
        <v>1</v>
      </c>
      <c r="G22" s="375" t="s">
        <v>380</v>
      </c>
      <c r="H22" s="375"/>
      <c r="I22" s="376"/>
      <c r="J22" s="109" t="s">
        <v>2</v>
      </c>
      <c r="K22" s="252" t="str">
        <f>$K$4</f>
        <v>שינוי מ- 2024</v>
      </c>
    </row>
    <row r="23" spans="2:11" s="12" customFormat="1" ht="14.25" customHeight="1" x14ac:dyDescent="0.2">
      <c r="B23" s="429" t="s">
        <v>389</v>
      </c>
      <c r="C23" s="504">
        <v>0.44338099999999997</v>
      </c>
      <c r="D23" s="506">
        <v>0.41</v>
      </c>
      <c r="E23" s="522">
        <v>0.42</v>
      </c>
      <c r="F23" s="414" t="s">
        <v>5</v>
      </c>
      <c r="G23" s="377">
        <f>E23+6%</f>
        <v>0.48</v>
      </c>
      <c r="H23" s="379" t="s">
        <v>396</v>
      </c>
      <c r="I23" s="388">
        <f>IF(E23-6%&lt;0%,0%,E23-6%)</f>
        <v>0.36</v>
      </c>
      <c r="J23" s="150" t="s">
        <v>472</v>
      </c>
      <c r="K23" s="527">
        <f>E23-D23</f>
        <v>1.0000000000000009E-2</v>
      </c>
    </row>
    <row r="24" spans="2:11" s="12" customFormat="1" ht="14.25" customHeight="1" x14ac:dyDescent="0.2">
      <c r="B24" s="429"/>
      <c r="C24" s="504"/>
      <c r="D24" s="507"/>
      <c r="E24" s="523"/>
      <c r="F24" s="414"/>
      <c r="G24" s="378"/>
      <c r="H24" s="380"/>
      <c r="I24" s="389"/>
      <c r="J24" s="28" t="s">
        <v>473</v>
      </c>
      <c r="K24" s="527"/>
    </row>
    <row r="25" spans="2:11" s="12" customFormat="1" ht="14.25" customHeight="1" x14ac:dyDescent="0.2">
      <c r="B25" s="348"/>
      <c r="C25" s="505"/>
      <c r="D25" s="486"/>
      <c r="E25" s="510"/>
      <c r="F25" s="415"/>
      <c r="G25" s="371"/>
      <c r="H25" s="374"/>
      <c r="I25" s="390"/>
      <c r="J25" s="42"/>
      <c r="K25" s="521"/>
    </row>
    <row r="26" spans="2:11" s="12" customFormat="1" ht="14.25" customHeight="1" x14ac:dyDescent="0.2">
      <c r="B26" s="435" t="s">
        <v>390</v>
      </c>
      <c r="C26" s="514">
        <v>0.29024814999999998</v>
      </c>
      <c r="D26" s="508">
        <v>0.31</v>
      </c>
      <c r="E26" s="509">
        <v>0.3</v>
      </c>
      <c r="F26" s="511" t="s">
        <v>6</v>
      </c>
      <c r="G26" s="381">
        <f>E26+5%</f>
        <v>0.35</v>
      </c>
      <c r="H26" s="383" t="s">
        <v>396</v>
      </c>
      <c r="I26" s="394">
        <f>IF(E26-5%&lt;0%,0%,E26-5%)</f>
        <v>0.25</v>
      </c>
      <c r="J26" s="43" t="s">
        <v>14</v>
      </c>
      <c r="K26" s="525">
        <f>E26-D26</f>
        <v>-1.0000000000000009E-2</v>
      </c>
    </row>
    <row r="27" spans="2:11" s="12" customFormat="1" ht="14.25" customHeight="1" x14ac:dyDescent="0.2">
      <c r="B27" s="436"/>
      <c r="C27" s="515"/>
      <c r="D27" s="486"/>
      <c r="E27" s="510"/>
      <c r="F27" s="417"/>
      <c r="G27" s="382"/>
      <c r="H27" s="384"/>
      <c r="I27" s="395"/>
      <c r="J27" s="42" t="s">
        <v>15</v>
      </c>
      <c r="K27" s="526"/>
    </row>
    <row r="28" spans="2:11" s="12" customFormat="1" ht="14.25" customHeight="1" x14ac:dyDescent="0.2">
      <c r="B28" s="116" t="s">
        <v>388</v>
      </c>
      <c r="C28" s="512">
        <v>0.20597190999999998</v>
      </c>
      <c r="D28" s="508">
        <v>0.22</v>
      </c>
      <c r="E28" s="509">
        <v>0.22</v>
      </c>
      <c r="F28" s="519" t="s">
        <v>5</v>
      </c>
      <c r="G28" s="370">
        <f>E28+6%</f>
        <v>0.28000000000000003</v>
      </c>
      <c r="H28" s="373" t="s">
        <v>396</v>
      </c>
      <c r="I28" s="368">
        <f>IF(E28-6%&lt;0%,0%,E28-6%)</f>
        <v>0.16</v>
      </c>
      <c r="J28" s="43" t="s">
        <v>16</v>
      </c>
      <c r="K28" s="520">
        <f>E28-D28</f>
        <v>0</v>
      </c>
    </row>
    <row r="29" spans="2:11" s="12" customFormat="1" ht="14.25" customHeight="1" x14ac:dyDescent="0.2">
      <c r="B29" s="81"/>
      <c r="C29" s="513"/>
      <c r="D29" s="486"/>
      <c r="E29" s="510"/>
      <c r="F29" s="415"/>
      <c r="G29" s="371"/>
      <c r="H29" s="374"/>
      <c r="I29" s="369"/>
      <c r="J29" s="44" t="s">
        <v>17</v>
      </c>
      <c r="K29" s="521"/>
    </row>
    <row r="30" spans="2:11" s="38" customFormat="1" ht="14.25" customHeight="1" x14ac:dyDescent="0.2">
      <c r="B30" s="114" t="s">
        <v>387</v>
      </c>
      <c r="C30" s="118">
        <v>0</v>
      </c>
      <c r="D30" s="45">
        <v>0</v>
      </c>
      <c r="E30" s="253">
        <v>0</v>
      </c>
      <c r="F30" s="46" t="s">
        <v>6</v>
      </c>
      <c r="G30" s="173">
        <f>E30+5%</f>
        <v>0.05</v>
      </c>
      <c r="H30" s="169" t="s">
        <v>396</v>
      </c>
      <c r="I30" s="174">
        <f>IF(E30-5%&lt;0%,0%,E30-5%)</f>
        <v>0</v>
      </c>
      <c r="J30" s="47" t="s">
        <v>385</v>
      </c>
      <c r="K30" s="48">
        <f>E30-D30</f>
        <v>0</v>
      </c>
    </row>
    <row r="31" spans="2:11" s="12" customFormat="1" x14ac:dyDescent="0.2">
      <c r="B31" s="114" t="s">
        <v>381</v>
      </c>
      <c r="C31" s="118">
        <v>1.2387539999999999E-2</v>
      </c>
      <c r="D31" s="45">
        <v>0.02</v>
      </c>
      <c r="E31" s="253">
        <v>0.02</v>
      </c>
      <c r="F31" s="62" t="s">
        <v>6</v>
      </c>
      <c r="G31" s="173">
        <f>E31+5%</f>
        <v>7.0000000000000007E-2</v>
      </c>
      <c r="H31" s="169" t="s">
        <v>396</v>
      </c>
      <c r="I31" s="174">
        <f>IF(E31-5%&lt;0%,0%,E31-5%)</f>
        <v>0</v>
      </c>
      <c r="J31" s="63" t="s">
        <v>383</v>
      </c>
      <c r="K31" s="64">
        <f>E31-D31</f>
        <v>0</v>
      </c>
    </row>
    <row r="32" spans="2:11" s="12" customFormat="1" ht="15.75" thickBot="1" x14ac:dyDescent="0.25">
      <c r="B32" s="123" t="s">
        <v>386</v>
      </c>
      <c r="C32" s="119">
        <v>4.800952E-2</v>
      </c>
      <c r="D32" s="45">
        <v>0.04</v>
      </c>
      <c r="E32" s="254">
        <v>0.04</v>
      </c>
      <c r="F32" s="50" t="s">
        <v>6</v>
      </c>
      <c r="G32" s="175">
        <f>E32+5%</f>
        <v>0.09</v>
      </c>
      <c r="H32" s="168" t="s">
        <v>396</v>
      </c>
      <c r="I32" s="176">
        <f>IF(E32-5%&lt;0%,0%,E32-5%)</f>
        <v>0</v>
      </c>
      <c r="J32" s="51" t="s">
        <v>12</v>
      </c>
      <c r="K32" s="52">
        <f>E32-D32</f>
        <v>0</v>
      </c>
    </row>
    <row r="33" spans="2:11" s="12" customFormat="1" ht="15.75" thickBot="1" x14ac:dyDescent="0.25">
      <c r="B33" s="82" t="s">
        <v>3</v>
      </c>
      <c r="C33" s="120">
        <f>SUM(C23:C32)</f>
        <v>0.99999811999999999</v>
      </c>
      <c r="D33" s="53">
        <f>SUM(D23:D32)</f>
        <v>1</v>
      </c>
      <c r="E33" s="256">
        <f>SUM(E23:E32)</f>
        <v>1</v>
      </c>
      <c r="F33" s="54"/>
      <c r="G33" s="177"/>
      <c r="H33" s="170"/>
      <c r="I33" s="178"/>
      <c r="J33" s="55"/>
      <c r="K33" s="56">
        <f>E33-D33</f>
        <v>0</v>
      </c>
    </row>
    <row r="34" spans="2:11" s="12" customFormat="1" ht="15.75" thickBot="1" x14ac:dyDescent="0.25">
      <c r="B34" s="83" t="s">
        <v>4</v>
      </c>
      <c r="C34" s="121">
        <v>0.185859</v>
      </c>
      <c r="D34" s="98">
        <v>0.18</v>
      </c>
      <c r="E34" s="255">
        <v>0.18</v>
      </c>
      <c r="F34" s="58" t="s">
        <v>5</v>
      </c>
      <c r="G34" s="179">
        <f>E34+6%</f>
        <v>0.24</v>
      </c>
      <c r="H34" s="171" t="s">
        <v>396</v>
      </c>
      <c r="I34" s="180">
        <f>IF(E34-6%&lt;0%,0%,E34-6%)</f>
        <v>0.12</v>
      </c>
      <c r="J34" s="33" t="s">
        <v>471</v>
      </c>
      <c r="K34" s="59">
        <f>E34-D34</f>
        <v>0</v>
      </c>
    </row>
    <row r="35" spans="2:11" s="38" customFormat="1" ht="31.5" customHeight="1" thickBot="1" x14ac:dyDescent="0.25">
      <c r="B35" s="161" t="str">
        <f>$B$17</f>
        <v>מגבלת עמלת ניהול חיצוני לשנת 2025</v>
      </c>
      <c r="C35" s="385">
        <v>2.5000000000000001E-3</v>
      </c>
      <c r="D35" s="386"/>
      <c r="E35" s="386"/>
      <c r="F35" s="386"/>
      <c r="G35" s="386"/>
      <c r="H35" s="386"/>
      <c r="I35" s="386"/>
      <c r="J35" s="386"/>
      <c r="K35" s="387"/>
    </row>
    <row r="36" spans="2:11" s="38" customFormat="1" x14ac:dyDescent="0.25">
      <c r="C36" s="25"/>
      <c r="F36" s="26"/>
      <c r="G36" s="26"/>
      <c r="H36" s="26"/>
    </row>
    <row r="37" spans="2:11" ht="15.75" thickBot="1" x14ac:dyDescent="0.3"/>
    <row r="38" spans="2:11" s="12" customFormat="1" ht="14.25" customHeight="1" x14ac:dyDescent="0.2">
      <c r="B38" s="496" t="s">
        <v>459</v>
      </c>
      <c r="C38" s="497"/>
      <c r="D38" s="497"/>
      <c r="E38" s="497"/>
      <c r="F38" s="497"/>
      <c r="G38" s="497"/>
      <c r="H38" s="497"/>
      <c r="I38" s="497"/>
      <c r="J38" s="497"/>
      <c r="K38" s="498"/>
    </row>
    <row r="39" spans="2:11" s="12" customFormat="1" ht="14.25" customHeight="1" thickBot="1" x14ac:dyDescent="0.25">
      <c r="B39" s="499"/>
      <c r="C39" s="500"/>
      <c r="D39" s="500"/>
      <c r="E39" s="500"/>
      <c r="F39" s="500"/>
      <c r="G39" s="500"/>
      <c r="H39" s="500"/>
      <c r="I39" s="500"/>
      <c r="J39" s="500"/>
      <c r="K39" s="501"/>
    </row>
    <row r="40" spans="2:11" s="12" customFormat="1" ht="30.75" thickBot="1" x14ac:dyDescent="0.25">
      <c r="B40" s="122" t="s">
        <v>0</v>
      </c>
      <c r="C40" s="117" t="str">
        <f>$C$4</f>
        <v>שיעור חשיפה ליום 13/12/2024</v>
      </c>
      <c r="D40" s="40" t="str">
        <f>$D$4</f>
        <v>מדיניות השקעות 2024</v>
      </c>
      <c r="E40" s="39" t="str">
        <f>$E$4</f>
        <v>שיעור חשיפה מומלץ לשנת 2025</v>
      </c>
      <c r="F40" s="41" t="s">
        <v>1</v>
      </c>
      <c r="G40" s="375" t="s">
        <v>380</v>
      </c>
      <c r="H40" s="375"/>
      <c r="I40" s="376"/>
      <c r="J40" s="109" t="s">
        <v>2</v>
      </c>
      <c r="K40" s="252" t="str">
        <f>$K$4</f>
        <v>שינוי מ- 2024</v>
      </c>
    </row>
    <row r="41" spans="2:11" s="12" customFormat="1" ht="14.25" customHeight="1" x14ac:dyDescent="0.2">
      <c r="B41" s="429" t="s">
        <v>389</v>
      </c>
      <c r="C41" s="504">
        <v>0.45961599999999997</v>
      </c>
      <c r="D41" s="506">
        <v>0.45</v>
      </c>
      <c r="E41" s="522">
        <v>0.46</v>
      </c>
      <c r="F41" s="414" t="s">
        <v>5</v>
      </c>
      <c r="G41" s="377">
        <f>E41+6%</f>
        <v>0.52</v>
      </c>
      <c r="H41" s="379" t="s">
        <v>396</v>
      </c>
      <c r="I41" s="388">
        <f>IF(E41-6%&lt;0%,0%,E41-6%)</f>
        <v>0.4</v>
      </c>
      <c r="J41" s="150" t="s">
        <v>472</v>
      </c>
      <c r="K41" s="527">
        <f>E41-D41</f>
        <v>1.0000000000000009E-2</v>
      </c>
    </row>
    <row r="42" spans="2:11" s="12" customFormat="1" ht="14.25" customHeight="1" x14ac:dyDescent="0.2">
      <c r="B42" s="429"/>
      <c r="C42" s="504"/>
      <c r="D42" s="507"/>
      <c r="E42" s="523"/>
      <c r="F42" s="414"/>
      <c r="G42" s="378"/>
      <c r="H42" s="380"/>
      <c r="I42" s="389"/>
      <c r="J42" s="28" t="s">
        <v>473</v>
      </c>
      <c r="K42" s="527"/>
    </row>
    <row r="43" spans="2:11" s="12" customFormat="1" ht="14.25" customHeight="1" x14ac:dyDescent="0.2">
      <c r="B43" s="348"/>
      <c r="C43" s="505"/>
      <c r="D43" s="486"/>
      <c r="E43" s="510"/>
      <c r="F43" s="415"/>
      <c r="G43" s="371"/>
      <c r="H43" s="374"/>
      <c r="I43" s="390"/>
      <c r="J43" s="42"/>
      <c r="K43" s="521"/>
    </row>
    <row r="44" spans="2:11" s="12" customFormat="1" ht="14.25" customHeight="1" x14ac:dyDescent="0.2">
      <c r="B44" s="435" t="s">
        <v>390</v>
      </c>
      <c r="C44" s="514">
        <v>0.40045831999999998</v>
      </c>
      <c r="D44" s="508">
        <v>0.39</v>
      </c>
      <c r="E44" s="509">
        <v>0.42</v>
      </c>
      <c r="F44" s="511" t="s">
        <v>6</v>
      </c>
      <c r="G44" s="381">
        <f>E44+5%</f>
        <v>0.47</v>
      </c>
      <c r="H44" s="383" t="s">
        <v>396</v>
      </c>
      <c r="I44" s="394">
        <f>IF(E44-5%&lt;0%,0%,E44-5%)</f>
        <v>0.37</v>
      </c>
      <c r="J44" s="43" t="s">
        <v>14</v>
      </c>
      <c r="K44" s="525">
        <f>E44-D44</f>
        <v>2.9999999999999971E-2</v>
      </c>
    </row>
    <row r="45" spans="2:11" s="12" customFormat="1" ht="14.25" customHeight="1" x14ac:dyDescent="0.2">
      <c r="B45" s="436"/>
      <c r="C45" s="515"/>
      <c r="D45" s="486"/>
      <c r="E45" s="510"/>
      <c r="F45" s="417"/>
      <c r="G45" s="382"/>
      <c r="H45" s="384"/>
      <c r="I45" s="395"/>
      <c r="J45" s="42" t="s">
        <v>15</v>
      </c>
      <c r="K45" s="526"/>
    </row>
    <row r="46" spans="2:11" s="12" customFormat="1" ht="14.25" customHeight="1" x14ac:dyDescent="0.2">
      <c r="B46" s="116" t="s">
        <v>388</v>
      </c>
      <c r="C46" s="512">
        <v>0.23951910999999998</v>
      </c>
      <c r="D46" s="508">
        <v>0.25</v>
      </c>
      <c r="E46" s="509">
        <v>0.24</v>
      </c>
      <c r="F46" s="519" t="s">
        <v>5</v>
      </c>
      <c r="G46" s="370">
        <f>E46+6%</f>
        <v>0.3</v>
      </c>
      <c r="H46" s="373" t="s">
        <v>396</v>
      </c>
      <c r="I46" s="368">
        <f>IF(E46-6%&lt;0%,0%,E46-6%)</f>
        <v>0.18</v>
      </c>
      <c r="J46" s="43" t="s">
        <v>16</v>
      </c>
      <c r="K46" s="520">
        <f>E46-D46</f>
        <v>-1.0000000000000009E-2</v>
      </c>
    </row>
    <row r="47" spans="2:11" s="12" customFormat="1" ht="14.25" customHeight="1" x14ac:dyDescent="0.2">
      <c r="B47" s="81"/>
      <c r="C47" s="513"/>
      <c r="D47" s="486"/>
      <c r="E47" s="510"/>
      <c r="F47" s="415"/>
      <c r="G47" s="371"/>
      <c r="H47" s="374"/>
      <c r="I47" s="369"/>
      <c r="J47" s="44" t="s">
        <v>17</v>
      </c>
      <c r="K47" s="521"/>
    </row>
    <row r="48" spans="2:11" s="12" customFormat="1" x14ac:dyDescent="0.2">
      <c r="B48" s="114" t="s">
        <v>387</v>
      </c>
      <c r="C48" s="118">
        <v>3.4039599999999997E-3</v>
      </c>
      <c r="D48" s="45">
        <v>0.01</v>
      </c>
      <c r="E48" s="253">
        <v>0.01</v>
      </c>
      <c r="F48" s="46" t="s">
        <v>6</v>
      </c>
      <c r="G48" s="173">
        <f>E48+5%</f>
        <v>6.0000000000000005E-2</v>
      </c>
      <c r="H48" s="169" t="s">
        <v>396</v>
      </c>
      <c r="I48" s="174">
        <f>IF(E48-5%&lt;0%,0%,E48-5%)</f>
        <v>0</v>
      </c>
      <c r="J48" s="47" t="s">
        <v>385</v>
      </c>
      <c r="K48" s="48">
        <f>E48-D48</f>
        <v>0</v>
      </c>
    </row>
    <row r="49" spans="2:11" s="38" customFormat="1" x14ac:dyDescent="0.2">
      <c r="B49" s="114" t="s">
        <v>381</v>
      </c>
      <c r="C49" s="118">
        <v>1.5212730000000001E-2</v>
      </c>
      <c r="D49" s="45">
        <v>0.02</v>
      </c>
      <c r="E49" s="253">
        <v>0.02</v>
      </c>
      <c r="F49" s="46" t="s">
        <v>6</v>
      </c>
      <c r="G49" s="173">
        <f>E49+5%</f>
        <v>7.0000000000000007E-2</v>
      </c>
      <c r="H49" s="169" t="s">
        <v>396</v>
      </c>
      <c r="I49" s="174">
        <f>IF(E49-5%&lt;0%,0%,E49-5%)</f>
        <v>0</v>
      </c>
      <c r="J49" s="63" t="s">
        <v>383</v>
      </c>
      <c r="K49" s="48">
        <f>E49-D49</f>
        <v>0</v>
      </c>
    </row>
    <row r="50" spans="2:11" s="12" customFormat="1" ht="15.75" thickBot="1" x14ac:dyDescent="0.25">
      <c r="B50" s="123" t="s">
        <v>386</v>
      </c>
      <c r="C50" s="119">
        <v>8.2116879999999989E-2</v>
      </c>
      <c r="D50" s="45">
        <v>0.06</v>
      </c>
      <c r="E50" s="254">
        <v>0.06</v>
      </c>
      <c r="F50" s="50" t="s">
        <v>6</v>
      </c>
      <c r="G50" s="175">
        <f>E50+5%</f>
        <v>0.11</v>
      </c>
      <c r="H50" s="168" t="s">
        <v>396</v>
      </c>
      <c r="I50" s="176">
        <f>IF(E50-5%&lt;0%,0%,E50-5%)</f>
        <v>9.999999999999995E-3</v>
      </c>
      <c r="J50" s="51" t="s">
        <v>12</v>
      </c>
      <c r="K50" s="52">
        <f>E50-D50</f>
        <v>0</v>
      </c>
    </row>
    <row r="51" spans="2:11" s="12" customFormat="1" ht="15.75" thickBot="1" x14ac:dyDescent="0.25">
      <c r="B51" s="82" t="s">
        <v>3</v>
      </c>
      <c r="C51" s="120">
        <f>SUM(C41:C50)</f>
        <v>1.2003269999999999</v>
      </c>
      <c r="D51" s="53">
        <f>SUM(D41:D50)</f>
        <v>1.1800000000000002</v>
      </c>
      <c r="E51" s="256">
        <f>SUM(E41:E50)</f>
        <v>1.2100000000000002</v>
      </c>
      <c r="F51" s="54"/>
      <c r="G51" s="177"/>
      <c r="H51" s="170"/>
      <c r="I51" s="178"/>
      <c r="J51" s="55"/>
      <c r="K51" s="56">
        <f>E51-D51</f>
        <v>3.0000000000000027E-2</v>
      </c>
    </row>
    <row r="52" spans="2:11" s="12" customFormat="1" ht="15.75" thickBot="1" x14ac:dyDescent="0.25">
      <c r="B52" s="83" t="s">
        <v>4</v>
      </c>
      <c r="C52" s="121">
        <v>0.27162799999999998</v>
      </c>
      <c r="D52" s="98">
        <v>0.24</v>
      </c>
      <c r="E52" s="255">
        <v>0.26</v>
      </c>
      <c r="F52" s="58" t="s">
        <v>5</v>
      </c>
      <c r="G52" s="179">
        <f>E52+6%</f>
        <v>0.32</v>
      </c>
      <c r="H52" s="171" t="s">
        <v>396</v>
      </c>
      <c r="I52" s="180">
        <f>IF(E52-6%&lt;0%,0%,E52-6%)</f>
        <v>0.2</v>
      </c>
      <c r="J52" s="33" t="s">
        <v>471</v>
      </c>
      <c r="K52" s="59">
        <f>E52-D52</f>
        <v>2.0000000000000018E-2</v>
      </c>
    </row>
    <row r="53" spans="2:11" s="38" customFormat="1" ht="31.5" customHeight="1" thickBot="1" x14ac:dyDescent="0.25">
      <c r="B53" s="161" t="str">
        <f>$B$17</f>
        <v>מגבלת עמלת ניהול חיצוני לשנת 2025</v>
      </c>
      <c r="C53" s="385">
        <v>2.5000000000000001E-3</v>
      </c>
      <c r="D53" s="386"/>
      <c r="E53" s="386"/>
      <c r="F53" s="386"/>
      <c r="G53" s="386"/>
      <c r="H53" s="386"/>
      <c r="I53" s="386"/>
      <c r="J53" s="386"/>
      <c r="K53" s="387"/>
    </row>
    <row r="54" spans="2:11" s="38" customFormat="1" x14ac:dyDescent="0.25">
      <c r="C54" s="25"/>
      <c r="F54" s="26"/>
      <c r="G54" s="26"/>
      <c r="H54" s="26"/>
    </row>
    <row r="55" spans="2:11" ht="15.75" thickBot="1" x14ac:dyDescent="0.3"/>
    <row r="56" spans="2:11" ht="15" customHeight="1" x14ac:dyDescent="0.2">
      <c r="B56" s="478" t="s">
        <v>460</v>
      </c>
      <c r="C56" s="479"/>
      <c r="D56" s="479"/>
      <c r="E56" s="479"/>
      <c r="F56" s="479"/>
      <c r="G56" s="479"/>
      <c r="H56" s="479"/>
      <c r="I56" s="479"/>
      <c r="J56" s="479"/>
      <c r="K56" s="480"/>
    </row>
    <row r="57" spans="2:11" ht="15.75" customHeight="1" thickBot="1" x14ac:dyDescent="0.25">
      <c r="B57" s="481"/>
      <c r="C57" s="482"/>
      <c r="D57" s="482"/>
      <c r="E57" s="482"/>
      <c r="F57" s="482"/>
      <c r="G57" s="482"/>
      <c r="H57" s="482"/>
      <c r="I57" s="482"/>
      <c r="J57" s="482"/>
      <c r="K57" s="483"/>
    </row>
    <row r="58" spans="2:11" ht="30.75" thickBot="1" x14ac:dyDescent="0.25">
      <c r="B58" s="122" t="s">
        <v>0</v>
      </c>
      <c r="C58" s="303" t="str">
        <f>$C$4</f>
        <v>שיעור חשיפה ליום 13/12/2024</v>
      </c>
      <c r="D58" s="40" t="str">
        <f>$D$4</f>
        <v>מדיניות השקעות 2024</v>
      </c>
      <c r="E58" s="39" t="str">
        <f>$E$4</f>
        <v>שיעור חשיפה מומלץ לשנת 2025</v>
      </c>
      <c r="F58" s="290" t="s">
        <v>1</v>
      </c>
      <c r="G58" s="471" t="s">
        <v>380</v>
      </c>
      <c r="H58" s="471"/>
      <c r="I58" s="471"/>
      <c r="J58" s="109" t="s">
        <v>2</v>
      </c>
      <c r="K58" s="301" t="str">
        <f>$K$4</f>
        <v>שינוי מ- 2024</v>
      </c>
    </row>
    <row r="59" spans="2:11" ht="14.25" customHeight="1" x14ac:dyDescent="0.2">
      <c r="B59" s="348" t="s">
        <v>389</v>
      </c>
      <c r="C59" s="529">
        <v>0.45172199999999996</v>
      </c>
      <c r="D59" s="486">
        <v>0.4</v>
      </c>
      <c r="E59" s="510">
        <v>0.44</v>
      </c>
      <c r="F59" s="415" t="s">
        <v>5</v>
      </c>
      <c r="G59" s="472">
        <f>E59+6%</f>
        <v>0.5</v>
      </c>
      <c r="H59" s="474" t="s">
        <v>396</v>
      </c>
      <c r="I59" s="490">
        <f>IF(E59-6%&lt;0%,0%,E59-6%)</f>
        <v>0.38</v>
      </c>
      <c r="J59" s="150" t="s">
        <v>472</v>
      </c>
      <c r="K59" s="502">
        <f>E59-D59</f>
        <v>3.999999999999998E-2</v>
      </c>
    </row>
    <row r="60" spans="2:11" ht="14.25" customHeight="1" x14ac:dyDescent="0.2">
      <c r="B60" s="349"/>
      <c r="C60" s="530"/>
      <c r="D60" s="487"/>
      <c r="E60" s="488"/>
      <c r="F60" s="489"/>
      <c r="G60" s="473"/>
      <c r="H60" s="475"/>
      <c r="I60" s="491"/>
      <c r="J60" s="28" t="s">
        <v>473</v>
      </c>
      <c r="K60" s="503"/>
    </row>
    <row r="61" spans="2:11" ht="14.25" customHeight="1" x14ac:dyDescent="0.2">
      <c r="B61" s="349"/>
      <c r="C61" s="530"/>
      <c r="D61" s="487"/>
      <c r="E61" s="488"/>
      <c r="F61" s="489"/>
      <c r="G61" s="473"/>
      <c r="H61" s="475"/>
      <c r="I61" s="491"/>
      <c r="J61" s="42"/>
      <c r="K61" s="503"/>
    </row>
    <row r="62" spans="2:11" ht="14.25" customHeight="1" x14ac:dyDescent="0.2">
      <c r="B62" s="484" t="s">
        <v>390</v>
      </c>
      <c r="C62" s="531">
        <v>0.28268727999999999</v>
      </c>
      <c r="D62" s="487">
        <v>0.33</v>
      </c>
      <c r="E62" s="488">
        <v>0.28000000000000003</v>
      </c>
      <c r="F62" s="494" t="s">
        <v>6</v>
      </c>
      <c r="G62" s="476">
        <f>E62+5%</f>
        <v>0.33</v>
      </c>
      <c r="H62" s="477" t="s">
        <v>396</v>
      </c>
      <c r="I62" s="492">
        <f>IF(E62-5%&lt;0%,0%,E62-5%)</f>
        <v>0.23000000000000004</v>
      </c>
      <c r="J62" s="43" t="s">
        <v>14</v>
      </c>
      <c r="K62" s="528">
        <f>E62-D62</f>
        <v>-4.9999999999999989E-2</v>
      </c>
    </row>
    <row r="63" spans="2:11" ht="14.25" customHeight="1" x14ac:dyDescent="0.2">
      <c r="B63" s="485"/>
      <c r="C63" s="531"/>
      <c r="D63" s="487"/>
      <c r="E63" s="488"/>
      <c r="F63" s="494"/>
      <c r="G63" s="476"/>
      <c r="H63" s="477"/>
      <c r="I63" s="493"/>
      <c r="J63" s="42" t="s">
        <v>15</v>
      </c>
      <c r="K63" s="528"/>
    </row>
    <row r="64" spans="2:11" ht="14.25" customHeight="1" x14ac:dyDescent="0.2">
      <c r="B64" s="289" t="s">
        <v>388</v>
      </c>
      <c r="C64" s="532">
        <v>0.27534337000000003</v>
      </c>
      <c r="D64" s="487">
        <v>0.25</v>
      </c>
      <c r="E64" s="488">
        <v>0.3</v>
      </c>
      <c r="F64" s="489" t="s">
        <v>5</v>
      </c>
      <c r="G64" s="473">
        <f>E64+6%</f>
        <v>0.36</v>
      </c>
      <c r="H64" s="475" t="s">
        <v>396</v>
      </c>
      <c r="I64" s="491">
        <f>IF(E64-6%&lt;0%,0%,E64-6%)</f>
        <v>0.24</v>
      </c>
      <c r="J64" s="43" t="s">
        <v>16</v>
      </c>
      <c r="K64" s="503">
        <f>E64-D64</f>
        <v>4.9999999999999989E-2</v>
      </c>
    </row>
    <row r="65" spans="2:11" ht="14.25" customHeight="1" x14ac:dyDescent="0.2">
      <c r="B65" s="302"/>
      <c r="C65" s="532"/>
      <c r="D65" s="487"/>
      <c r="E65" s="488"/>
      <c r="F65" s="489"/>
      <c r="G65" s="473"/>
      <c r="H65" s="475"/>
      <c r="I65" s="495"/>
      <c r="J65" s="44" t="s">
        <v>17</v>
      </c>
      <c r="K65" s="503"/>
    </row>
    <row r="66" spans="2:11" x14ac:dyDescent="0.2">
      <c r="B66" s="289" t="s">
        <v>387</v>
      </c>
      <c r="C66" s="304">
        <v>5.5922899999999998E-3</v>
      </c>
      <c r="D66" s="45">
        <v>0.01</v>
      </c>
      <c r="E66" s="253">
        <v>0.01</v>
      </c>
      <c r="F66" s="46" t="s">
        <v>6</v>
      </c>
      <c r="G66" s="297">
        <f>E66+5%</f>
        <v>6.0000000000000005E-2</v>
      </c>
      <c r="H66" s="296" t="s">
        <v>396</v>
      </c>
      <c r="I66" s="298">
        <f>IF(E66-5%&lt;0%,0%,E66-5%)</f>
        <v>0</v>
      </c>
      <c r="J66" s="47" t="s">
        <v>385</v>
      </c>
      <c r="K66" s="299">
        <f>E66-D66</f>
        <v>0</v>
      </c>
    </row>
    <row r="67" spans="2:11" x14ac:dyDescent="0.2">
      <c r="B67" s="289" t="s">
        <v>381</v>
      </c>
      <c r="C67" s="304">
        <v>1.9978409999999999E-2</v>
      </c>
      <c r="D67" s="45">
        <v>0.05</v>
      </c>
      <c r="E67" s="253">
        <v>0.05</v>
      </c>
      <c r="F67" s="46" t="s">
        <v>6</v>
      </c>
      <c r="G67" s="297">
        <f>E67+5%</f>
        <v>0.1</v>
      </c>
      <c r="H67" s="296" t="s">
        <v>396</v>
      </c>
      <c r="I67" s="298">
        <f>IF(E67-5%&lt;0%,0%,E67-5%)</f>
        <v>0</v>
      </c>
      <c r="J67" s="63" t="s">
        <v>383</v>
      </c>
      <c r="K67" s="299">
        <f>E67-D67</f>
        <v>0</v>
      </c>
    </row>
    <row r="68" spans="2:11" ht="15.75" thickBot="1" x14ac:dyDescent="0.25">
      <c r="B68" s="291" t="s">
        <v>386</v>
      </c>
      <c r="C68" s="295">
        <v>9.2599940000000006E-2</v>
      </c>
      <c r="D68" s="292">
        <v>0.12</v>
      </c>
      <c r="E68" s="293">
        <v>0.08</v>
      </c>
      <c r="F68" s="294" t="s">
        <v>6</v>
      </c>
      <c r="G68" s="305">
        <f>E68+5%</f>
        <v>0.13</v>
      </c>
      <c r="H68" s="306" t="s">
        <v>396</v>
      </c>
      <c r="I68" s="307">
        <f>IF(E68-5%&lt;0%,0%,E68-5%)</f>
        <v>0.03</v>
      </c>
      <c r="J68" s="51" t="s">
        <v>12</v>
      </c>
      <c r="K68" s="308">
        <f>E68-D68</f>
        <v>-3.9999999999999994E-2</v>
      </c>
    </row>
    <row r="69" spans="2:11" ht="15.75" thickBot="1" x14ac:dyDescent="0.25">
      <c r="B69" s="82" t="s">
        <v>3</v>
      </c>
      <c r="C69" s="309">
        <f>SUM(C59:C68)</f>
        <v>1.12792329</v>
      </c>
      <c r="D69" s="53">
        <f>SUM(D59:D68)</f>
        <v>1.1600000000000001</v>
      </c>
      <c r="E69" s="256">
        <f>SUM(E59:E68)</f>
        <v>1.1600000000000001</v>
      </c>
      <c r="F69" s="54"/>
      <c r="G69" s="310"/>
      <c r="H69" s="311"/>
      <c r="I69" s="312"/>
      <c r="J69" s="55"/>
      <c r="K69" s="34">
        <f>E69-D69</f>
        <v>0</v>
      </c>
    </row>
    <row r="70" spans="2:11" ht="15.75" thickBot="1" x14ac:dyDescent="0.25">
      <c r="B70" s="313" t="s">
        <v>4</v>
      </c>
      <c r="C70" s="314">
        <v>0.224798</v>
      </c>
      <c r="D70" s="57">
        <v>0.2</v>
      </c>
      <c r="E70" s="315">
        <v>0.2</v>
      </c>
      <c r="F70" s="316" t="s">
        <v>5</v>
      </c>
      <c r="G70" s="317">
        <f>E70+6%</f>
        <v>0.26</v>
      </c>
      <c r="H70" s="318" t="s">
        <v>396</v>
      </c>
      <c r="I70" s="319">
        <f>IF(E70-6%&lt;0%,0%,E70-6%)</f>
        <v>0.14000000000000001</v>
      </c>
      <c r="J70" s="320" t="s">
        <v>471</v>
      </c>
      <c r="K70" s="321">
        <f>E70-D70</f>
        <v>0</v>
      </c>
    </row>
    <row r="71" spans="2:11" s="38" customFormat="1" ht="31.5" customHeight="1" thickBot="1" x14ac:dyDescent="0.25">
      <c r="B71" s="300" t="str">
        <f>$B$17</f>
        <v>מגבלת עמלת ניהול חיצוני לשנת 2025</v>
      </c>
      <c r="C71" s="533">
        <v>2.5000000000000001E-3</v>
      </c>
      <c r="D71" s="533"/>
      <c r="E71" s="533"/>
      <c r="F71" s="533"/>
      <c r="G71" s="533"/>
      <c r="H71" s="533"/>
      <c r="I71" s="533"/>
      <c r="J71" s="533"/>
      <c r="K71" s="534"/>
    </row>
    <row r="72" spans="2:11" s="38" customFormat="1" x14ac:dyDescent="0.25">
      <c r="C72" s="25"/>
      <c r="F72" s="26"/>
      <c r="G72" s="26"/>
      <c r="H72" s="26"/>
    </row>
    <row r="73" spans="2:11" ht="15.75" thickBot="1" x14ac:dyDescent="0.3"/>
    <row r="74" spans="2:11" s="38" customFormat="1" ht="15" customHeight="1" x14ac:dyDescent="0.2">
      <c r="B74" s="478" t="s">
        <v>461</v>
      </c>
      <c r="C74" s="479"/>
      <c r="D74" s="479"/>
      <c r="E74" s="479"/>
      <c r="F74" s="479"/>
      <c r="G74" s="479"/>
      <c r="H74" s="479"/>
      <c r="I74" s="479"/>
      <c r="J74" s="479"/>
      <c r="K74" s="480"/>
    </row>
    <row r="75" spans="2:11" s="38" customFormat="1" ht="15.75" customHeight="1" thickBot="1" x14ac:dyDescent="0.25">
      <c r="B75" s="481"/>
      <c r="C75" s="482"/>
      <c r="D75" s="482"/>
      <c r="E75" s="482"/>
      <c r="F75" s="482"/>
      <c r="G75" s="482"/>
      <c r="H75" s="482"/>
      <c r="I75" s="482"/>
      <c r="J75" s="482"/>
      <c r="K75" s="483"/>
    </row>
    <row r="76" spans="2:11" s="38" customFormat="1" ht="30.75" thickBot="1" x14ac:dyDescent="0.25">
      <c r="B76" s="322" t="s">
        <v>0</v>
      </c>
      <c r="C76" s="303" t="str">
        <f>$C$4</f>
        <v>שיעור חשיפה ליום 13/12/2024</v>
      </c>
      <c r="D76" s="40" t="str">
        <f>$D$4</f>
        <v>מדיניות השקעות 2024</v>
      </c>
      <c r="E76" s="39" t="str">
        <f>$E$4</f>
        <v>שיעור חשיפה מומלץ לשנת 2025</v>
      </c>
      <c r="F76" s="290" t="s">
        <v>1</v>
      </c>
      <c r="G76" s="471" t="s">
        <v>380</v>
      </c>
      <c r="H76" s="471"/>
      <c r="I76" s="471"/>
      <c r="J76" s="109" t="s">
        <v>2</v>
      </c>
      <c r="K76" s="301" t="str">
        <f>$K$4</f>
        <v>שינוי מ- 2024</v>
      </c>
    </row>
    <row r="77" spans="2:11" s="38" customFormat="1" ht="14.25" customHeight="1" x14ac:dyDescent="0.2">
      <c r="B77" s="538" t="s">
        <v>389</v>
      </c>
      <c r="C77" s="529">
        <v>0.45598500000000003</v>
      </c>
      <c r="D77" s="486">
        <v>0.45</v>
      </c>
      <c r="E77" s="510">
        <v>0.46</v>
      </c>
      <c r="F77" s="415" t="s">
        <v>5</v>
      </c>
      <c r="G77" s="472">
        <f>E77+6%</f>
        <v>0.52</v>
      </c>
      <c r="H77" s="474" t="s">
        <v>396</v>
      </c>
      <c r="I77" s="490">
        <f>IF(E77-6%&lt;0%,0%,E77-6%)</f>
        <v>0.4</v>
      </c>
      <c r="J77" s="150" t="s">
        <v>472</v>
      </c>
      <c r="K77" s="502">
        <f>E77-D77</f>
        <v>1.0000000000000009E-2</v>
      </c>
    </row>
    <row r="78" spans="2:11" s="38" customFormat="1" ht="14.25" customHeight="1" x14ac:dyDescent="0.2">
      <c r="B78" s="539"/>
      <c r="C78" s="530"/>
      <c r="D78" s="487"/>
      <c r="E78" s="488"/>
      <c r="F78" s="489"/>
      <c r="G78" s="473"/>
      <c r="H78" s="475"/>
      <c r="I78" s="491"/>
      <c r="J78" s="28" t="s">
        <v>473</v>
      </c>
      <c r="K78" s="503"/>
    </row>
    <row r="79" spans="2:11" s="38" customFormat="1" ht="14.25" customHeight="1" x14ac:dyDescent="0.2">
      <c r="B79" s="539"/>
      <c r="C79" s="530"/>
      <c r="D79" s="487"/>
      <c r="E79" s="488"/>
      <c r="F79" s="489"/>
      <c r="G79" s="473"/>
      <c r="H79" s="475"/>
      <c r="I79" s="491"/>
      <c r="J79" s="42"/>
      <c r="K79" s="503"/>
    </row>
    <row r="80" spans="2:11" s="38" customFormat="1" ht="14.25" customHeight="1" x14ac:dyDescent="0.2">
      <c r="B80" s="540" t="s">
        <v>390</v>
      </c>
      <c r="C80" s="531">
        <v>0.29437484000000003</v>
      </c>
      <c r="D80" s="487">
        <v>0.31</v>
      </c>
      <c r="E80" s="488">
        <v>0.32</v>
      </c>
      <c r="F80" s="494" t="s">
        <v>6</v>
      </c>
      <c r="G80" s="476">
        <f>E80+5%</f>
        <v>0.37</v>
      </c>
      <c r="H80" s="477" t="s">
        <v>396</v>
      </c>
      <c r="I80" s="492">
        <f>IF(E80-5%&lt;0%,0%,E80-5%)</f>
        <v>0.27</v>
      </c>
      <c r="J80" s="43" t="s">
        <v>14</v>
      </c>
      <c r="K80" s="528">
        <f>E80-D80</f>
        <v>1.0000000000000009E-2</v>
      </c>
    </row>
    <row r="81" spans="2:11" s="38" customFormat="1" ht="14.25" customHeight="1" x14ac:dyDescent="0.2">
      <c r="B81" s="541"/>
      <c r="C81" s="531"/>
      <c r="D81" s="487"/>
      <c r="E81" s="488"/>
      <c r="F81" s="494"/>
      <c r="G81" s="476"/>
      <c r="H81" s="477"/>
      <c r="I81" s="493"/>
      <c r="J81" s="42" t="s">
        <v>15</v>
      </c>
      <c r="K81" s="528"/>
    </row>
    <row r="82" spans="2:11" s="38" customFormat="1" ht="14.25" customHeight="1" x14ac:dyDescent="0.2">
      <c r="B82" s="323" t="s">
        <v>388</v>
      </c>
      <c r="C82" s="532">
        <v>0.22177116000000002</v>
      </c>
      <c r="D82" s="487">
        <v>0.25</v>
      </c>
      <c r="E82" s="488">
        <v>0.25</v>
      </c>
      <c r="F82" s="489" t="s">
        <v>5</v>
      </c>
      <c r="G82" s="473">
        <f>E82+6%</f>
        <v>0.31</v>
      </c>
      <c r="H82" s="475" t="s">
        <v>396</v>
      </c>
      <c r="I82" s="491">
        <f>IF(E82-6%&lt;0%,0%,E82-6%)</f>
        <v>0.19</v>
      </c>
      <c r="J82" s="43" t="s">
        <v>16</v>
      </c>
      <c r="K82" s="503">
        <f>E82-D82</f>
        <v>0</v>
      </c>
    </row>
    <row r="83" spans="2:11" s="38" customFormat="1" ht="14.25" customHeight="1" x14ac:dyDescent="0.2">
      <c r="B83" s="324"/>
      <c r="C83" s="532"/>
      <c r="D83" s="487"/>
      <c r="E83" s="488"/>
      <c r="F83" s="489"/>
      <c r="G83" s="473"/>
      <c r="H83" s="475"/>
      <c r="I83" s="495"/>
      <c r="J83" s="44" t="s">
        <v>17</v>
      </c>
      <c r="K83" s="503"/>
    </row>
    <row r="84" spans="2:11" s="38" customFormat="1" x14ac:dyDescent="0.2">
      <c r="B84" s="323" t="s">
        <v>387</v>
      </c>
      <c r="C84" s="304">
        <v>0</v>
      </c>
      <c r="D84" s="45">
        <v>0</v>
      </c>
      <c r="E84" s="253">
        <v>0</v>
      </c>
      <c r="F84" s="46" t="s">
        <v>6</v>
      </c>
      <c r="G84" s="297">
        <f>E84+5%</f>
        <v>0.05</v>
      </c>
      <c r="H84" s="296" t="s">
        <v>396</v>
      </c>
      <c r="I84" s="298">
        <f>IF(E84-5%&lt;0%,0%,E84-5%)</f>
        <v>0</v>
      </c>
      <c r="J84" s="47" t="s">
        <v>385</v>
      </c>
      <c r="K84" s="299">
        <f>E84-D84</f>
        <v>0</v>
      </c>
    </row>
    <row r="85" spans="2:11" s="38" customFormat="1" x14ac:dyDescent="0.2">
      <c r="B85" s="323" t="s">
        <v>381</v>
      </c>
      <c r="C85" s="304">
        <v>0</v>
      </c>
      <c r="D85" s="45">
        <v>0.01</v>
      </c>
      <c r="E85" s="253">
        <v>0.01</v>
      </c>
      <c r="F85" s="46" t="s">
        <v>6</v>
      </c>
      <c r="G85" s="297">
        <f>E85+5%</f>
        <v>6.0000000000000005E-2</v>
      </c>
      <c r="H85" s="296" t="s">
        <v>396</v>
      </c>
      <c r="I85" s="298">
        <f>IF(E85-5%&lt;0%,0%,E85-5%)</f>
        <v>0</v>
      </c>
      <c r="J85" s="63" t="s">
        <v>383</v>
      </c>
      <c r="K85" s="299">
        <f>E85-D85</f>
        <v>0</v>
      </c>
    </row>
    <row r="86" spans="2:11" s="38" customFormat="1" ht="15.75" thickBot="1" x14ac:dyDescent="0.25">
      <c r="B86" s="325" t="s">
        <v>386</v>
      </c>
      <c r="C86" s="295">
        <v>8.2721940000000008E-2</v>
      </c>
      <c r="D86" s="292">
        <v>0.1</v>
      </c>
      <c r="E86" s="293">
        <v>0.09</v>
      </c>
      <c r="F86" s="294" t="s">
        <v>6</v>
      </c>
      <c r="G86" s="305">
        <f>E86+5%</f>
        <v>0.14000000000000001</v>
      </c>
      <c r="H86" s="306" t="s">
        <v>396</v>
      </c>
      <c r="I86" s="307">
        <f>IF(E86-5%&lt;0%,0%,E86-5%)</f>
        <v>3.9999999999999994E-2</v>
      </c>
      <c r="J86" s="51" t="s">
        <v>12</v>
      </c>
      <c r="K86" s="308">
        <f>E86-D86</f>
        <v>-1.0000000000000009E-2</v>
      </c>
    </row>
    <row r="87" spans="2:11" s="38" customFormat="1" ht="15.75" thickBot="1" x14ac:dyDescent="0.25">
      <c r="B87" s="326" t="s">
        <v>3</v>
      </c>
      <c r="C87" s="309">
        <f>SUM(C77:C86)</f>
        <v>1.0548529400000002</v>
      </c>
      <c r="D87" s="53">
        <f>SUM(D77:D86)</f>
        <v>1.1200000000000001</v>
      </c>
      <c r="E87" s="256">
        <f>SUM(E77:E86)</f>
        <v>1.1300000000000001</v>
      </c>
      <c r="F87" s="54"/>
      <c r="G87" s="310"/>
      <c r="H87" s="311"/>
      <c r="I87" s="312"/>
      <c r="J87" s="55"/>
      <c r="K87" s="34">
        <f>E87-D87</f>
        <v>1.0000000000000009E-2</v>
      </c>
    </row>
    <row r="88" spans="2:11" s="38" customFormat="1" ht="15.75" thickBot="1" x14ac:dyDescent="0.25">
      <c r="B88" s="327" t="s">
        <v>4</v>
      </c>
      <c r="C88" s="314">
        <v>0.19715699999999997</v>
      </c>
      <c r="D88" s="57">
        <v>0.2</v>
      </c>
      <c r="E88" s="315">
        <v>0.2</v>
      </c>
      <c r="F88" s="316" t="s">
        <v>5</v>
      </c>
      <c r="G88" s="317">
        <f>E88+6%</f>
        <v>0.26</v>
      </c>
      <c r="H88" s="318" t="s">
        <v>396</v>
      </c>
      <c r="I88" s="319">
        <f>IF(E88-6%&lt;0%,0%,E88-6%)</f>
        <v>0.14000000000000001</v>
      </c>
      <c r="J88" s="320" t="s">
        <v>471</v>
      </c>
      <c r="K88" s="321">
        <f>E88-D88</f>
        <v>0</v>
      </c>
    </row>
    <row r="89" spans="2:11" s="38" customFormat="1" ht="31.5" customHeight="1" thickBot="1" x14ac:dyDescent="0.25">
      <c r="B89" s="300" t="str">
        <f>$B$17</f>
        <v>מגבלת עמלת ניהול חיצוני לשנת 2025</v>
      </c>
      <c r="C89" s="535">
        <v>2.5000000000000001E-3</v>
      </c>
      <c r="D89" s="536"/>
      <c r="E89" s="536"/>
      <c r="F89" s="536"/>
      <c r="G89" s="536"/>
      <c r="H89" s="536"/>
      <c r="I89" s="536"/>
      <c r="J89" s="536"/>
      <c r="K89" s="537"/>
    </row>
    <row r="90" spans="2:11" x14ac:dyDescent="0.25">
      <c r="B90" s="124"/>
    </row>
    <row r="95" spans="2:11" x14ac:dyDescent="0.25">
      <c r="D95" s="8" t="s">
        <v>393</v>
      </c>
    </row>
  </sheetData>
  <mergeCells count="144">
    <mergeCell ref="C35:K35"/>
    <mergeCell ref="C53:K53"/>
    <mergeCell ref="C71:K71"/>
    <mergeCell ref="C89:K89"/>
    <mergeCell ref="K80:K81"/>
    <mergeCell ref="C82:C83"/>
    <mergeCell ref="D82:D83"/>
    <mergeCell ref="K82:K83"/>
    <mergeCell ref="B74:K75"/>
    <mergeCell ref="B77:B79"/>
    <mergeCell ref="C77:C79"/>
    <mergeCell ref="D77:D79"/>
    <mergeCell ref="K77:K79"/>
    <mergeCell ref="E77:E79"/>
    <mergeCell ref="E80:E81"/>
    <mergeCell ref="E82:E83"/>
    <mergeCell ref="B80:B81"/>
    <mergeCell ref="C80:C81"/>
    <mergeCell ref="D80:D81"/>
    <mergeCell ref="F77:F79"/>
    <mergeCell ref="I77:I79"/>
    <mergeCell ref="I80:I81"/>
    <mergeCell ref="I82:I83"/>
    <mergeCell ref="F80:F81"/>
    <mergeCell ref="F82:F83"/>
    <mergeCell ref="I41:I43"/>
    <mergeCell ref="B41:B43"/>
    <mergeCell ref="C41:C43"/>
    <mergeCell ref="D41:D43"/>
    <mergeCell ref="E41:E43"/>
    <mergeCell ref="F41:F43"/>
    <mergeCell ref="K62:K63"/>
    <mergeCell ref="D44:D45"/>
    <mergeCell ref="E44:E45"/>
    <mergeCell ref="F44:F45"/>
    <mergeCell ref="I44:I45"/>
    <mergeCell ref="E59:E61"/>
    <mergeCell ref="E62:E63"/>
    <mergeCell ref="K64:K65"/>
    <mergeCell ref="C59:C61"/>
    <mergeCell ref="C62:C63"/>
    <mergeCell ref="C64:C65"/>
    <mergeCell ref="K46:K47"/>
    <mergeCell ref="D64:D65"/>
    <mergeCell ref="I46:I47"/>
    <mergeCell ref="C46:C47"/>
    <mergeCell ref="D46:D47"/>
    <mergeCell ref="E46:E47"/>
    <mergeCell ref="K10:K11"/>
    <mergeCell ref="E5:E7"/>
    <mergeCell ref="E8:E9"/>
    <mergeCell ref="F10:F11"/>
    <mergeCell ref="F5:F7"/>
    <mergeCell ref="F8:F9"/>
    <mergeCell ref="E10:E11"/>
    <mergeCell ref="B44:B45"/>
    <mergeCell ref="B20:K21"/>
    <mergeCell ref="C44:C45"/>
    <mergeCell ref="F28:F29"/>
    <mergeCell ref="B26:B27"/>
    <mergeCell ref="C26:C27"/>
    <mergeCell ref="K44:K45"/>
    <mergeCell ref="K26:K27"/>
    <mergeCell ref="E23:E25"/>
    <mergeCell ref="D28:D29"/>
    <mergeCell ref="E28:E29"/>
    <mergeCell ref="K41:K43"/>
    <mergeCell ref="I23:I25"/>
    <mergeCell ref="K23:K25"/>
    <mergeCell ref="I28:I29"/>
    <mergeCell ref="K28:K29"/>
    <mergeCell ref="C17:K17"/>
    <mergeCell ref="F23:F25"/>
    <mergeCell ref="B2:K3"/>
    <mergeCell ref="B38:K39"/>
    <mergeCell ref="K59:K61"/>
    <mergeCell ref="B23:B25"/>
    <mergeCell ref="C23:C25"/>
    <mergeCell ref="D23:D25"/>
    <mergeCell ref="D26:D27"/>
    <mergeCell ref="E26:E27"/>
    <mergeCell ref="F26:F27"/>
    <mergeCell ref="C28:C29"/>
    <mergeCell ref="C8:C9"/>
    <mergeCell ref="B8:B9"/>
    <mergeCell ref="I5:I7"/>
    <mergeCell ref="I10:I11"/>
    <mergeCell ref="C5:C7"/>
    <mergeCell ref="D5:D7"/>
    <mergeCell ref="C10:C11"/>
    <mergeCell ref="D10:D11"/>
    <mergeCell ref="D8:D9"/>
    <mergeCell ref="K5:K7"/>
    <mergeCell ref="K8:K9"/>
    <mergeCell ref="I8:I9"/>
    <mergeCell ref="F46:F47"/>
    <mergeCell ref="I59:I61"/>
    <mergeCell ref="I62:I63"/>
    <mergeCell ref="F62:F63"/>
    <mergeCell ref="F64:F65"/>
    <mergeCell ref="I64:I65"/>
    <mergeCell ref="G62:G63"/>
    <mergeCell ref="H62:H63"/>
    <mergeCell ref="G64:G65"/>
    <mergeCell ref="H64:H65"/>
    <mergeCell ref="G22:I22"/>
    <mergeCell ref="G23:G25"/>
    <mergeCell ref="H23:H25"/>
    <mergeCell ref="G26:G27"/>
    <mergeCell ref="H26:H27"/>
    <mergeCell ref="G28:G29"/>
    <mergeCell ref="H28:H29"/>
    <mergeCell ref="G4:I4"/>
    <mergeCell ref="G5:G7"/>
    <mergeCell ref="H5:H7"/>
    <mergeCell ref="G8:G9"/>
    <mergeCell ref="H8:H9"/>
    <mergeCell ref="G10:G11"/>
    <mergeCell ref="H10:H11"/>
    <mergeCell ref="I26:I27"/>
    <mergeCell ref="G76:I76"/>
    <mergeCell ref="G77:G79"/>
    <mergeCell ref="H77:H79"/>
    <mergeCell ref="G80:G81"/>
    <mergeCell ref="H80:H81"/>
    <mergeCell ref="G82:G83"/>
    <mergeCell ref="H82:H83"/>
    <mergeCell ref="G40:I40"/>
    <mergeCell ref="G41:G43"/>
    <mergeCell ref="H41:H43"/>
    <mergeCell ref="G44:G45"/>
    <mergeCell ref="H44:H45"/>
    <mergeCell ref="G46:G47"/>
    <mergeCell ref="H46:H47"/>
    <mergeCell ref="G58:I58"/>
    <mergeCell ref="G59:G61"/>
    <mergeCell ref="H59:H61"/>
    <mergeCell ref="B56:K57"/>
    <mergeCell ref="B59:B61"/>
    <mergeCell ref="B62:B63"/>
    <mergeCell ref="D59:D61"/>
    <mergeCell ref="D62:D63"/>
    <mergeCell ref="E64:E65"/>
    <mergeCell ref="F59:F61"/>
  </mergeCells>
  <conditionalFormatting sqref="K5:K14 K16">
    <cfRule type="cellIs" dxfId="11" priority="13" operator="lessThan">
      <formula>0</formula>
    </cfRule>
    <cfRule type="cellIs" dxfId="10" priority="14" operator="greaterThan">
      <formula>0</formula>
    </cfRule>
  </conditionalFormatting>
  <conditionalFormatting sqref="K23:K34">
    <cfRule type="cellIs" dxfId="9" priority="11" operator="lessThan">
      <formula>0</formula>
    </cfRule>
    <cfRule type="cellIs" dxfId="8" priority="12" operator="greaterThan">
      <formula>0</formula>
    </cfRule>
  </conditionalFormatting>
  <conditionalFormatting sqref="K41:K52">
    <cfRule type="cellIs" dxfId="7" priority="9" operator="lessThan">
      <formula>0</formula>
    </cfRule>
    <cfRule type="cellIs" dxfId="6" priority="10" operator="greaterThan">
      <formula>0</formula>
    </cfRule>
  </conditionalFormatting>
  <conditionalFormatting sqref="K59:K70">
    <cfRule type="cellIs" dxfId="5" priority="5" operator="lessThan">
      <formula>0</formula>
    </cfRule>
    <cfRule type="cellIs" dxfId="4" priority="6" operator="greaterThan">
      <formula>0</formula>
    </cfRule>
  </conditionalFormatting>
  <conditionalFormatting sqref="K77:K88">
    <cfRule type="cellIs" dxfId="3" priority="3" operator="lessThan">
      <formula>0</formula>
    </cfRule>
    <cfRule type="cellIs" dxfId="2" priority="4" operator="greaterThan">
      <formula>0</formula>
    </cfRule>
  </conditionalFormatting>
  <conditionalFormatting sqref="K15">
    <cfRule type="cellIs" dxfId="1" priority="1" operator="lessThan">
      <formula>0</formula>
    </cfRule>
    <cfRule type="cellIs" dxfId="0" priority="2" operator="greaterThan">
      <formula>0</formula>
    </cfRule>
  </conditionalFormatting>
  <pageMargins left="0.70866141732283472" right="0.70866141732283472" top="0.74803149606299213" bottom="0.74803149606299213" header="0.31496062992125984" footer="0.31496062992125984"/>
  <pageSetup paperSize="9" scale="42" orientation="landscape" r:id="rId1"/>
  <colBreaks count="1" manualBreakCount="1">
    <brk id="10" max="8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308"/>
  <sheetViews>
    <sheetView rightToLeft="1" zoomScaleNormal="100" workbookViewId="0">
      <selection activeCell="E25" sqref="E25"/>
    </sheetView>
  </sheetViews>
  <sheetFormatPr defaultRowHeight="14.25" x14ac:dyDescent="0.2"/>
  <cols>
    <col min="1" max="1" width="10.75" customWidth="1"/>
    <col min="4" max="4" width="20.75" customWidth="1"/>
    <col min="5" max="5" width="20.75" style="23" customWidth="1"/>
    <col min="6" max="8" width="20.75" style="16" customWidth="1"/>
  </cols>
  <sheetData>
    <row r="2" spans="3:8" ht="41.25" customHeight="1" x14ac:dyDescent="0.2">
      <c r="D2" s="14" t="s">
        <v>53</v>
      </c>
      <c r="E2" s="22" t="s">
        <v>378</v>
      </c>
      <c r="F2" s="14" t="s">
        <v>225</v>
      </c>
      <c r="G2" s="13" t="s">
        <v>253</v>
      </c>
      <c r="H2" s="13" t="s">
        <v>241</v>
      </c>
    </row>
    <row r="3" spans="3:8" ht="24" x14ac:dyDescent="0.2">
      <c r="C3" s="15"/>
      <c r="D3" s="17">
        <f t="shared" ref="D3:D66" si="0">F3-E3</f>
        <v>-1.8000000000000002E-3</v>
      </c>
      <c r="E3" s="20">
        <v>3.7000000000000002E-3</v>
      </c>
      <c r="F3" s="17">
        <v>1.9E-3</v>
      </c>
      <c r="G3" s="19" t="s">
        <v>172</v>
      </c>
      <c r="H3" s="19" t="s">
        <v>228</v>
      </c>
    </row>
    <row r="4" spans="3:8" x14ac:dyDescent="0.2">
      <c r="D4" s="17">
        <f t="shared" si="0"/>
        <v>2.5999999999999999E-3</v>
      </c>
      <c r="E4" s="20">
        <v>0</v>
      </c>
      <c r="F4" s="17">
        <v>2.5999999999999999E-3</v>
      </c>
      <c r="G4" s="19" t="s">
        <v>171</v>
      </c>
      <c r="H4" s="19" t="s">
        <v>227</v>
      </c>
    </row>
    <row r="5" spans="3:8" x14ac:dyDescent="0.2">
      <c r="D5" s="17">
        <f t="shared" si="0"/>
        <v>2.0999999999999999E-3</v>
      </c>
      <c r="E5" s="20">
        <v>0</v>
      </c>
      <c r="F5" s="17">
        <v>2.0999999999999999E-3</v>
      </c>
      <c r="G5" s="19" t="s">
        <v>180</v>
      </c>
      <c r="H5" s="19" t="s">
        <v>226</v>
      </c>
    </row>
    <row r="6" spans="3:8" x14ac:dyDescent="0.2">
      <c r="D6" s="17">
        <f t="shared" si="0"/>
        <v>5.1999999999999998E-3</v>
      </c>
      <c r="E6" s="20">
        <v>0</v>
      </c>
      <c r="F6" s="17">
        <v>5.1999999999999998E-3</v>
      </c>
      <c r="G6" s="19" t="s">
        <v>252</v>
      </c>
      <c r="H6" s="19" t="s">
        <v>226</v>
      </c>
    </row>
    <row r="7" spans="3:8" x14ac:dyDescent="0.2">
      <c r="D7" s="17">
        <f t="shared" si="0"/>
        <v>-4.0000000000000001E-3</v>
      </c>
      <c r="E7" s="20">
        <v>4.0000000000000001E-3</v>
      </c>
      <c r="F7" s="17">
        <v>0</v>
      </c>
      <c r="G7" s="19" t="s">
        <v>332</v>
      </c>
      <c r="H7" s="19" t="s">
        <v>227</v>
      </c>
    </row>
    <row r="8" spans="3:8" x14ac:dyDescent="0.2">
      <c r="D8" s="17">
        <f t="shared" si="0"/>
        <v>-1E-4</v>
      </c>
      <c r="E8" s="20">
        <v>1E-4</v>
      </c>
      <c r="F8" s="17">
        <v>0</v>
      </c>
      <c r="G8" s="19" t="s">
        <v>308</v>
      </c>
      <c r="H8" s="19" t="s">
        <v>230</v>
      </c>
    </row>
    <row r="9" spans="3:8" x14ac:dyDescent="0.2">
      <c r="D9" s="17">
        <f t="shared" si="0"/>
        <v>-2.0000000000000001E-4</v>
      </c>
      <c r="E9" s="20">
        <v>2.0000000000000001E-4</v>
      </c>
      <c r="F9" s="17">
        <v>0</v>
      </c>
      <c r="G9" s="19" t="s">
        <v>313</v>
      </c>
      <c r="H9" s="19" t="s">
        <v>238</v>
      </c>
    </row>
    <row r="10" spans="3:8" ht="24" x14ac:dyDescent="0.2">
      <c r="D10" s="17">
        <f t="shared" si="0"/>
        <v>-2.0999999999999999E-3</v>
      </c>
      <c r="E10" s="20">
        <v>2.0999999999999999E-3</v>
      </c>
      <c r="F10" s="17">
        <v>0</v>
      </c>
      <c r="G10" s="19" t="s">
        <v>333</v>
      </c>
      <c r="H10" s="19" t="s">
        <v>238</v>
      </c>
    </row>
    <row r="11" spans="3:8" ht="24" x14ac:dyDescent="0.2">
      <c r="D11" s="17">
        <f t="shared" si="0"/>
        <v>-8.9999999999999998E-4</v>
      </c>
      <c r="E11" s="20">
        <v>8.9999999999999998E-4</v>
      </c>
      <c r="F11" s="17">
        <v>0</v>
      </c>
      <c r="G11" s="19" t="s">
        <v>309</v>
      </c>
      <c r="H11" s="19" t="s">
        <v>238</v>
      </c>
    </row>
    <row r="12" spans="3:8" x14ac:dyDescent="0.2">
      <c r="D12" s="17">
        <f t="shared" si="0"/>
        <v>-2.0000000000000001E-4</v>
      </c>
      <c r="E12" s="20">
        <v>2.0000000000000001E-4</v>
      </c>
      <c r="F12" s="17">
        <v>0</v>
      </c>
      <c r="G12" s="19" t="s">
        <v>300</v>
      </c>
      <c r="H12" s="19" t="s">
        <v>227</v>
      </c>
    </row>
    <row r="13" spans="3:8" x14ac:dyDescent="0.2">
      <c r="D13" s="17">
        <f t="shared" si="0"/>
        <v>-2.2000000000000001E-3</v>
      </c>
      <c r="E13" s="20">
        <v>2.2000000000000001E-3</v>
      </c>
      <c r="F13" s="17">
        <v>0</v>
      </c>
      <c r="G13" s="19" t="s">
        <v>299</v>
      </c>
      <c r="H13" s="19" t="s">
        <v>245</v>
      </c>
    </row>
    <row r="14" spans="3:8" ht="24" x14ac:dyDescent="0.2">
      <c r="D14" s="17">
        <f t="shared" si="0"/>
        <v>-3.3E-3</v>
      </c>
      <c r="E14" s="20">
        <v>3.3E-3</v>
      </c>
      <c r="F14" s="17">
        <v>0</v>
      </c>
      <c r="G14" s="19" t="s">
        <v>316</v>
      </c>
      <c r="H14" s="19" t="s">
        <v>228</v>
      </c>
    </row>
    <row r="15" spans="3:8" ht="24" x14ac:dyDescent="0.2">
      <c r="D15" s="17">
        <f t="shared" si="0"/>
        <v>-5.0000000000000001E-4</v>
      </c>
      <c r="E15" s="20">
        <v>5.0000000000000001E-4</v>
      </c>
      <c r="F15" s="17">
        <v>0</v>
      </c>
      <c r="G15" s="19" t="s">
        <v>322</v>
      </c>
      <c r="H15" s="19" t="s">
        <v>243</v>
      </c>
    </row>
    <row r="16" spans="3:8" ht="24" x14ac:dyDescent="0.2">
      <c r="D16" s="17">
        <f t="shared" si="0"/>
        <v>3.8999999999999998E-3</v>
      </c>
      <c r="E16" s="20">
        <v>1.6999999999999999E-3</v>
      </c>
      <c r="F16" s="17">
        <v>5.5999999999999999E-3</v>
      </c>
      <c r="G16" s="19" t="s">
        <v>185</v>
      </c>
      <c r="H16" s="19" t="s">
        <v>233</v>
      </c>
    </row>
    <row r="17" spans="4:8" ht="24" x14ac:dyDescent="0.2">
      <c r="D17" s="17">
        <f t="shared" si="0"/>
        <v>-2E-3</v>
      </c>
      <c r="E17" s="20">
        <v>2E-3</v>
      </c>
      <c r="F17" s="17">
        <v>0</v>
      </c>
      <c r="G17" s="19" t="s">
        <v>320</v>
      </c>
      <c r="H17" s="19" t="s">
        <v>247</v>
      </c>
    </row>
    <row r="18" spans="4:8" x14ac:dyDescent="0.2">
      <c r="D18" s="17">
        <f t="shared" si="0"/>
        <v>-1E-4</v>
      </c>
      <c r="E18" s="20">
        <v>1E-4</v>
      </c>
      <c r="F18" s="17">
        <v>0</v>
      </c>
      <c r="G18" s="19" t="s">
        <v>323</v>
      </c>
      <c r="H18" s="19" t="s">
        <v>231</v>
      </c>
    </row>
    <row r="19" spans="4:8" x14ac:dyDescent="0.2">
      <c r="D19" s="17">
        <f t="shared" si="0"/>
        <v>4.4000000000000003E-3</v>
      </c>
      <c r="E19" s="20">
        <v>0</v>
      </c>
      <c r="F19" s="17">
        <v>4.4000000000000003E-3</v>
      </c>
      <c r="G19" s="19" t="s">
        <v>181</v>
      </c>
      <c r="H19" s="19" t="s">
        <v>226</v>
      </c>
    </row>
    <row r="20" spans="4:8" x14ac:dyDescent="0.2">
      <c r="D20" s="17">
        <f t="shared" si="0"/>
        <v>-1.2999999999999999E-3</v>
      </c>
      <c r="E20" s="20">
        <v>3.3999999999999998E-3</v>
      </c>
      <c r="F20" s="17">
        <v>2.0999999999999999E-3</v>
      </c>
      <c r="G20" s="19" t="s">
        <v>177</v>
      </c>
      <c r="H20" s="19" t="s">
        <v>227</v>
      </c>
    </row>
    <row r="21" spans="4:8" x14ac:dyDescent="0.2">
      <c r="D21" s="17">
        <f t="shared" si="0"/>
        <v>-5.0000000000000001E-4</v>
      </c>
      <c r="E21" s="20">
        <v>5.0000000000000001E-4</v>
      </c>
      <c r="F21" s="18" t="s">
        <v>379</v>
      </c>
      <c r="G21" s="19" t="s">
        <v>317</v>
      </c>
      <c r="H21" s="19" t="s">
        <v>231</v>
      </c>
    </row>
    <row r="22" spans="4:8" ht="24" x14ac:dyDescent="0.2">
      <c r="D22" s="17">
        <f t="shared" si="0"/>
        <v>-6.0000000000000001E-3</v>
      </c>
      <c r="E22" s="20">
        <v>6.0000000000000001E-3</v>
      </c>
      <c r="F22" s="17">
        <v>0</v>
      </c>
      <c r="G22" s="19" t="s">
        <v>329</v>
      </c>
      <c r="H22" s="19" t="s">
        <v>226</v>
      </c>
    </row>
    <row r="23" spans="4:8" x14ac:dyDescent="0.2">
      <c r="D23" s="17">
        <f t="shared" si="0"/>
        <v>1.2999999999999999E-3</v>
      </c>
      <c r="E23" s="20">
        <v>4.0000000000000001E-3</v>
      </c>
      <c r="F23" s="17">
        <v>5.3E-3</v>
      </c>
      <c r="G23" s="19" t="s">
        <v>203</v>
      </c>
      <c r="H23" s="19" t="s">
        <v>226</v>
      </c>
    </row>
    <row r="24" spans="4:8" x14ac:dyDescent="0.2">
      <c r="D24" s="17">
        <f t="shared" si="0"/>
        <v>-5.0000000000000001E-3</v>
      </c>
      <c r="E24" s="20">
        <v>5.0000000000000001E-3</v>
      </c>
      <c r="F24" s="17">
        <v>0</v>
      </c>
      <c r="G24" s="19" t="s">
        <v>371</v>
      </c>
      <c r="H24" s="19" t="s">
        <v>226</v>
      </c>
    </row>
    <row r="25" spans="4:8" x14ac:dyDescent="0.2">
      <c r="D25" s="17">
        <f t="shared" si="0"/>
        <v>-8.0000000000000004E-4</v>
      </c>
      <c r="E25" s="20">
        <v>8.0000000000000004E-4</v>
      </c>
      <c r="F25" s="17">
        <v>0</v>
      </c>
      <c r="G25" s="19" t="s">
        <v>311</v>
      </c>
      <c r="H25" s="19" t="s">
        <v>244</v>
      </c>
    </row>
    <row r="26" spans="4:8" x14ac:dyDescent="0.2">
      <c r="D26" s="17">
        <f t="shared" si="0"/>
        <v>-1.1999999999999999E-3</v>
      </c>
      <c r="E26" s="20">
        <v>1.1999999999999999E-3</v>
      </c>
      <c r="F26" s="17">
        <v>0</v>
      </c>
      <c r="G26" s="19" t="s">
        <v>321</v>
      </c>
      <c r="H26" s="19" t="s">
        <v>248</v>
      </c>
    </row>
    <row r="27" spans="4:8" x14ac:dyDescent="0.2">
      <c r="D27" s="17">
        <f t="shared" si="0"/>
        <v>-1E-4</v>
      </c>
      <c r="E27" s="20">
        <v>1E-4</v>
      </c>
      <c r="F27" s="17">
        <v>0</v>
      </c>
      <c r="G27" s="19" t="s">
        <v>361</v>
      </c>
      <c r="H27" s="19" t="s">
        <v>226</v>
      </c>
    </row>
    <row r="28" spans="4:8" x14ac:dyDescent="0.2">
      <c r="D28" s="17">
        <f t="shared" si="0"/>
        <v>-2.0000000000000001E-4</v>
      </c>
      <c r="E28" s="20">
        <v>2.0000000000000001E-4</v>
      </c>
      <c r="F28" s="17">
        <v>0</v>
      </c>
      <c r="G28" s="19" t="s">
        <v>376</v>
      </c>
      <c r="H28" s="19" t="s">
        <v>226</v>
      </c>
    </row>
    <row r="29" spans="4:8" ht="24" x14ac:dyDescent="0.2">
      <c r="D29" s="17">
        <f t="shared" si="0"/>
        <v>-2.9999999999999997E-4</v>
      </c>
      <c r="E29" s="20">
        <v>2.9999999999999997E-4</v>
      </c>
      <c r="F29" s="17">
        <v>0</v>
      </c>
      <c r="G29" s="19" t="s">
        <v>334</v>
      </c>
      <c r="H29" s="19" t="s">
        <v>230</v>
      </c>
    </row>
    <row r="30" spans="4:8" x14ac:dyDescent="0.2">
      <c r="D30" s="17">
        <f t="shared" si="0"/>
        <v>-1E-4</v>
      </c>
      <c r="E30" s="20">
        <v>1E-4</v>
      </c>
      <c r="F30" s="17">
        <v>0</v>
      </c>
      <c r="G30" s="19" t="s">
        <v>365</v>
      </c>
      <c r="H30" s="19" t="s">
        <v>226</v>
      </c>
    </row>
    <row r="31" spans="4:8" x14ac:dyDescent="0.2">
      <c r="D31" s="17">
        <f t="shared" si="0"/>
        <v>-2.8E-3</v>
      </c>
      <c r="E31" s="20">
        <v>2.8E-3</v>
      </c>
      <c r="F31" s="17">
        <v>0</v>
      </c>
      <c r="G31" s="19" t="s">
        <v>359</v>
      </c>
      <c r="H31" s="19" t="s">
        <v>226</v>
      </c>
    </row>
    <row r="32" spans="4:8" x14ac:dyDescent="0.2">
      <c r="D32" s="17">
        <f t="shared" si="0"/>
        <v>1.9E-3</v>
      </c>
      <c r="E32" s="20">
        <v>0</v>
      </c>
      <c r="F32" s="17">
        <v>1.9E-3</v>
      </c>
      <c r="G32" s="19" t="s">
        <v>170</v>
      </c>
      <c r="H32" s="19" t="s">
        <v>226</v>
      </c>
    </row>
    <row r="33" spans="4:8" ht="24" x14ac:dyDescent="0.2">
      <c r="D33" s="17">
        <f t="shared" si="0"/>
        <v>6.4999999999999997E-3</v>
      </c>
      <c r="E33" s="20">
        <v>0</v>
      </c>
      <c r="F33" s="17">
        <v>6.4999999999999997E-3</v>
      </c>
      <c r="G33" s="19" t="s">
        <v>205</v>
      </c>
      <c r="H33" s="19" t="s">
        <v>228</v>
      </c>
    </row>
    <row r="34" spans="4:8" ht="24" x14ac:dyDescent="0.2">
      <c r="D34" s="17">
        <f t="shared" si="0"/>
        <v>-1.1000000000000001E-3</v>
      </c>
      <c r="E34" s="20">
        <v>2.2000000000000001E-3</v>
      </c>
      <c r="F34" s="17">
        <v>1.1000000000000001E-3</v>
      </c>
      <c r="G34" s="19" t="s">
        <v>201</v>
      </c>
      <c r="H34" s="19" t="s">
        <v>228</v>
      </c>
    </row>
    <row r="35" spans="4:8" x14ac:dyDescent="0.2">
      <c r="D35" s="17">
        <f t="shared" si="0"/>
        <v>4.5999999999999999E-3</v>
      </c>
      <c r="E35" s="20">
        <v>0.01</v>
      </c>
      <c r="F35" s="17">
        <v>1.46E-2</v>
      </c>
      <c r="G35" s="19" t="s">
        <v>194</v>
      </c>
      <c r="H35" s="19" t="s">
        <v>226</v>
      </c>
    </row>
    <row r="36" spans="4:8" x14ac:dyDescent="0.2">
      <c r="D36" s="17">
        <f t="shared" si="0"/>
        <v>-1.6000000000000001E-3</v>
      </c>
      <c r="E36" s="20">
        <v>1.6000000000000001E-3</v>
      </c>
      <c r="F36" s="17">
        <v>0</v>
      </c>
      <c r="G36" s="19" t="s">
        <v>324</v>
      </c>
      <c r="H36" s="19" t="s">
        <v>234</v>
      </c>
    </row>
    <row r="37" spans="4:8" x14ac:dyDescent="0.2">
      <c r="D37" s="17">
        <f t="shared" si="0"/>
        <v>-1.9E-3</v>
      </c>
      <c r="E37" s="20">
        <v>1.9E-3</v>
      </c>
      <c r="F37" s="17">
        <v>0</v>
      </c>
      <c r="G37" s="19" t="s">
        <v>310</v>
      </c>
      <c r="H37" s="19" t="s">
        <v>226</v>
      </c>
    </row>
    <row r="38" spans="4:8" ht="24" x14ac:dyDescent="0.2">
      <c r="D38" s="17">
        <f t="shared" si="0"/>
        <v>-1.6000000000000001E-3</v>
      </c>
      <c r="E38" s="20">
        <v>1.6000000000000001E-3</v>
      </c>
      <c r="F38" s="17">
        <v>0</v>
      </c>
      <c r="G38" s="19" t="s">
        <v>204</v>
      </c>
      <c r="H38" s="19" t="s">
        <v>238</v>
      </c>
    </row>
    <row r="39" spans="4:8" ht="24" x14ac:dyDescent="0.2">
      <c r="D39" s="17">
        <f t="shared" si="0"/>
        <v>-6.9999999999999999E-4</v>
      </c>
      <c r="E39" s="20">
        <v>6.9999999999999999E-4</v>
      </c>
      <c r="F39" s="17">
        <v>0</v>
      </c>
      <c r="G39" s="19" t="s">
        <v>47</v>
      </c>
      <c r="H39" s="19" t="s">
        <v>230</v>
      </c>
    </row>
    <row r="40" spans="4:8" x14ac:dyDescent="0.2">
      <c r="D40" s="17">
        <f t="shared" si="0"/>
        <v>5.9999999999999984E-4</v>
      </c>
      <c r="E40" s="20">
        <v>0.02</v>
      </c>
      <c r="F40" s="17">
        <v>2.06E-2</v>
      </c>
      <c r="G40" s="19" t="s">
        <v>184</v>
      </c>
      <c r="H40" s="19" t="s">
        <v>226</v>
      </c>
    </row>
    <row r="41" spans="4:8" x14ac:dyDescent="0.2">
      <c r="D41" s="17">
        <f t="shared" si="0"/>
        <v>-7.9000000000000008E-3</v>
      </c>
      <c r="E41" s="20">
        <v>7.9000000000000008E-3</v>
      </c>
      <c r="F41" s="17">
        <v>0</v>
      </c>
      <c r="G41" s="19" t="s">
        <v>369</v>
      </c>
      <c r="H41" s="19" t="s">
        <v>226</v>
      </c>
    </row>
    <row r="42" spans="4:8" ht="24" x14ac:dyDescent="0.2">
      <c r="D42" s="17">
        <f t="shared" si="0"/>
        <v>-5.4999999999999997E-3</v>
      </c>
      <c r="E42" s="20">
        <v>5.4999999999999997E-3</v>
      </c>
      <c r="F42" s="17">
        <v>0</v>
      </c>
      <c r="G42" s="19" t="s">
        <v>377</v>
      </c>
      <c r="H42" s="19" t="s">
        <v>237</v>
      </c>
    </row>
    <row r="43" spans="4:8" x14ac:dyDescent="0.2">
      <c r="D43" s="17">
        <f t="shared" si="0"/>
        <v>-1E-4</v>
      </c>
      <c r="E43" s="24">
        <v>1E-4</v>
      </c>
      <c r="F43" s="17">
        <v>0</v>
      </c>
      <c r="G43" s="19" t="s">
        <v>364</v>
      </c>
      <c r="H43" s="19" t="s">
        <v>226</v>
      </c>
    </row>
    <row r="44" spans="4:8" x14ac:dyDescent="0.2">
      <c r="D44" s="17">
        <f t="shared" si="0"/>
        <v>-1E-4</v>
      </c>
      <c r="E44" s="20">
        <v>1E-4</v>
      </c>
      <c r="F44" s="17">
        <v>0</v>
      </c>
      <c r="G44" s="19" t="s">
        <v>372</v>
      </c>
      <c r="H44" s="19" t="s">
        <v>226</v>
      </c>
    </row>
    <row r="45" spans="4:8" x14ac:dyDescent="0.2">
      <c r="D45" s="17">
        <f t="shared" si="0"/>
        <v>-1E-4</v>
      </c>
      <c r="E45" s="20">
        <v>1E-4</v>
      </c>
      <c r="F45" s="17">
        <v>0</v>
      </c>
      <c r="G45" s="19" t="s">
        <v>374</v>
      </c>
      <c r="H45" s="19" t="s">
        <v>226</v>
      </c>
    </row>
    <row r="46" spans="4:8" x14ac:dyDescent="0.2">
      <c r="D46" s="17">
        <f t="shared" si="0"/>
        <v>0</v>
      </c>
      <c r="E46" s="20">
        <v>0</v>
      </c>
      <c r="F46" s="17">
        <v>0</v>
      </c>
      <c r="G46" s="19" t="s">
        <v>375</v>
      </c>
      <c r="H46" s="19" t="s">
        <v>226</v>
      </c>
    </row>
    <row r="47" spans="4:8" x14ac:dyDescent="0.2">
      <c r="D47" s="17">
        <f t="shared" si="0"/>
        <v>-1E-4</v>
      </c>
      <c r="E47" s="20">
        <v>1E-4</v>
      </c>
      <c r="F47" s="17">
        <v>0</v>
      </c>
      <c r="G47" s="19" t="s">
        <v>368</v>
      </c>
      <c r="H47" s="19" t="s">
        <v>226</v>
      </c>
    </row>
    <row r="48" spans="4:8" ht="24" x14ac:dyDescent="0.2">
      <c r="D48" s="17">
        <f t="shared" si="0"/>
        <v>3.3000000000000008E-3</v>
      </c>
      <c r="E48" s="20">
        <v>1.4999999999999999E-2</v>
      </c>
      <c r="F48" s="17">
        <v>1.83E-2</v>
      </c>
      <c r="G48" s="19" t="s">
        <v>193</v>
      </c>
      <c r="H48" s="19" t="s">
        <v>227</v>
      </c>
    </row>
    <row r="49" spans="4:8" x14ac:dyDescent="0.2">
      <c r="D49" s="17">
        <f t="shared" si="0"/>
        <v>4.1000000000000003E-3</v>
      </c>
      <c r="E49" s="20">
        <v>0</v>
      </c>
      <c r="F49" s="17">
        <v>4.1000000000000003E-3</v>
      </c>
      <c r="G49" s="19" t="s">
        <v>202</v>
      </c>
      <c r="H49" s="19" t="s">
        <v>50</v>
      </c>
    </row>
    <row r="50" spans="4:8" x14ac:dyDescent="0.2">
      <c r="D50" s="17">
        <f t="shared" si="0"/>
        <v>5.1999999999999998E-3</v>
      </c>
      <c r="E50" s="20">
        <v>1E-4</v>
      </c>
      <c r="F50" s="17">
        <v>5.3E-3</v>
      </c>
      <c r="G50" s="19" t="s">
        <v>207</v>
      </c>
      <c r="H50" s="19" t="s">
        <v>226</v>
      </c>
    </row>
    <row r="51" spans="4:8" x14ac:dyDescent="0.2">
      <c r="D51" s="17">
        <f t="shared" si="0"/>
        <v>-1E-4</v>
      </c>
      <c r="E51" s="20">
        <v>1E-4</v>
      </c>
      <c r="F51" s="18" t="s">
        <v>255</v>
      </c>
      <c r="G51" s="19" t="s">
        <v>328</v>
      </c>
      <c r="H51" s="19" t="s">
        <v>230</v>
      </c>
    </row>
    <row r="52" spans="4:8" x14ac:dyDescent="0.2">
      <c r="D52" s="17">
        <f t="shared" si="0"/>
        <v>9.999999999999998E-4</v>
      </c>
      <c r="E52" s="20">
        <v>2.0000000000000001E-4</v>
      </c>
      <c r="F52" s="17">
        <v>1.1999999999999999E-3</v>
      </c>
      <c r="G52" s="19" t="s">
        <v>173</v>
      </c>
      <c r="H52" s="19" t="s">
        <v>227</v>
      </c>
    </row>
    <row r="53" spans="4:8" ht="24" x14ac:dyDescent="0.2">
      <c r="D53" s="17">
        <f t="shared" si="0"/>
        <v>-2.5999999999999999E-3</v>
      </c>
      <c r="E53" s="20">
        <v>2.5999999999999999E-3</v>
      </c>
      <c r="F53" s="17">
        <v>0</v>
      </c>
      <c r="G53" s="19" t="s">
        <v>330</v>
      </c>
      <c r="H53" s="19" t="s">
        <v>226</v>
      </c>
    </row>
    <row r="54" spans="4:8" x14ac:dyDescent="0.2">
      <c r="D54" s="17">
        <f t="shared" si="0"/>
        <v>-8.9999999999999998E-4</v>
      </c>
      <c r="E54" s="20">
        <v>8.9999999999999998E-4</v>
      </c>
      <c r="F54" s="17">
        <v>0</v>
      </c>
      <c r="G54" s="19" t="s">
        <v>331</v>
      </c>
      <c r="H54" s="19" t="s">
        <v>238</v>
      </c>
    </row>
    <row r="55" spans="4:8" x14ac:dyDescent="0.2">
      <c r="D55" s="17">
        <f t="shared" si="0"/>
        <v>-2.0000000000000001E-4</v>
      </c>
      <c r="E55" s="20">
        <v>2.0000000000000001E-4</v>
      </c>
      <c r="F55" s="17">
        <v>0</v>
      </c>
      <c r="G55" s="19" t="s">
        <v>327</v>
      </c>
      <c r="H55" s="19" t="s">
        <v>230</v>
      </c>
    </row>
    <row r="56" spans="4:8" ht="24" x14ac:dyDescent="0.2">
      <c r="D56" s="17">
        <f t="shared" si="0"/>
        <v>-2.0000000000000001E-4</v>
      </c>
      <c r="E56" s="20">
        <v>2.0000000000000001E-4</v>
      </c>
      <c r="F56" s="17">
        <v>0</v>
      </c>
      <c r="G56" s="19" t="s">
        <v>307</v>
      </c>
      <c r="H56" s="19" t="s">
        <v>229</v>
      </c>
    </row>
    <row r="57" spans="4:8" ht="24" x14ac:dyDescent="0.2">
      <c r="D57" s="17">
        <f t="shared" si="0"/>
        <v>-2.0000000000000001E-4</v>
      </c>
      <c r="E57" s="20">
        <v>2.0000000000000001E-4</v>
      </c>
      <c r="F57" s="17">
        <v>0</v>
      </c>
      <c r="G57" s="19" t="s">
        <v>318</v>
      </c>
      <c r="H57" s="19" t="s">
        <v>229</v>
      </c>
    </row>
    <row r="58" spans="4:8" x14ac:dyDescent="0.2">
      <c r="D58" s="17">
        <f t="shared" si="0"/>
        <v>3.5000000000000001E-3</v>
      </c>
      <c r="E58" s="20">
        <v>2.9999999999999997E-4</v>
      </c>
      <c r="F58" s="17">
        <v>3.8E-3</v>
      </c>
      <c r="G58" s="19" t="s">
        <v>188</v>
      </c>
      <c r="H58" s="19" t="s">
        <v>230</v>
      </c>
    </row>
    <row r="59" spans="4:8" x14ac:dyDescent="0.2">
      <c r="D59" s="17">
        <f t="shared" si="0"/>
        <v>1.9E-3</v>
      </c>
      <c r="E59" s="20">
        <v>0</v>
      </c>
      <c r="F59" s="17">
        <v>1.9E-3</v>
      </c>
      <c r="G59" s="19" t="s">
        <v>186</v>
      </c>
      <c r="H59" s="19" t="s">
        <v>234</v>
      </c>
    </row>
    <row r="60" spans="4:8" x14ac:dyDescent="0.2">
      <c r="D60" s="17">
        <f t="shared" si="0"/>
        <v>1.8999999999999998E-3</v>
      </c>
      <c r="E60" s="20">
        <v>5.0000000000000001E-3</v>
      </c>
      <c r="F60" s="17">
        <v>6.8999999999999999E-3</v>
      </c>
      <c r="G60" s="19" t="s">
        <v>179</v>
      </c>
      <c r="H60" s="19" t="s">
        <v>227</v>
      </c>
    </row>
    <row r="61" spans="4:8" ht="24" x14ac:dyDescent="0.2">
      <c r="D61" s="17">
        <f t="shared" si="0"/>
        <v>5.9999999999999984E-4</v>
      </c>
      <c r="E61" s="20">
        <v>1.1000000000000001E-3</v>
      </c>
      <c r="F61" s="17">
        <v>1.6999999999999999E-3</v>
      </c>
      <c r="G61" s="19" t="s">
        <v>176</v>
      </c>
      <c r="H61" s="19" t="s">
        <v>229</v>
      </c>
    </row>
    <row r="62" spans="4:8" ht="24" x14ac:dyDescent="0.2">
      <c r="D62" s="17">
        <f t="shared" si="0"/>
        <v>2.5999999999999999E-3</v>
      </c>
      <c r="E62" s="20">
        <v>0</v>
      </c>
      <c r="F62" s="17">
        <v>2.5999999999999999E-3</v>
      </c>
      <c r="G62" s="19" t="s">
        <v>178</v>
      </c>
      <c r="H62" s="19" t="s">
        <v>231</v>
      </c>
    </row>
    <row r="63" spans="4:8" ht="24" x14ac:dyDescent="0.2">
      <c r="D63" s="17">
        <f t="shared" si="0"/>
        <v>-4.0000000000000002E-4</v>
      </c>
      <c r="E63" s="20">
        <v>4.0000000000000002E-4</v>
      </c>
      <c r="F63" s="17">
        <v>0</v>
      </c>
      <c r="G63" s="19" t="s">
        <v>301</v>
      </c>
      <c r="H63" s="19" t="s">
        <v>228</v>
      </c>
    </row>
    <row r="64" spans="4:8" ht="24" x14ac:dyDescent="0.2">
      <c r="D64" s="17">
        <f t="shared" si="0"/>
        <v>-2.2000000000000001E-3</v>
      </c>
      <c r="E64" s="20">
        <v>2.2000000000000001E-3</v>
      </c>
      <c r="F64" s="17">
        <v>0</v>
      </c>
      <c r="G64" s="19" t="s">
        <v>325</v>
      </c>
      <c r="H64" s="19" t="s">
        <v>227</v>
      </c>
    </row>
    <row r="65" spans="4:8" x14ac:dyDescent="0.2">
      <c r="D65" s="17">
        <f t="shared" si="0"/>
        <v>2.5000000000000001E-3</v>
      </c>
      <c r="E65" s="20">
        <v>0</v>
      </c>
      <c r="F65" s="17">
        <v>2.5000000000000001E-3</v>
      </c>
      <c r="G65" s="19" t="s">
        <v>209</v>
      </c>
      <c r="H65" s="19" t="s">
        <v>227</v>
      </c>
    </row>
    <row r="66" spans="4:8" x14ac:dyDescent="0.2">
      <c r="D66" s="17">
        <f t="shared" si="0"/>
        <v>2.5000000000000001E-3</v>
      </c>
      <c r="E66" s="20">
        <v>0</v>
      </c>
      <c r="F66" s="17">
        <v>2.5000000000000001E-3</v>
      </c>
      <c r="G66" s="19" t="s">
        <v>175</v>
      </c>
      <c r="H66" s="19" t="s">
        <v>230</v>
      </c>
    </row>
    <row r="67" spans="4:8" x14ac:dyDescent="0.2">
      <c r="D67" s="17">
        <f t="shared" ref="D67:D130" si="1">F67-E67</f>
        <v>-2.0000000000000001E-4</v>
      </c>
      <c r="E67" s="20">
        <v>2.0000000000000001E-4</v>
      </c>
      <c r="F67" s="17">
        <v>0</v>
      </c>
      <c r="G67" s="19" t="s">
        <v>363</v>
      </c>
      <c r="H67" s="19" t="s">
        <v>226</v>
      </c>
    </row>
    <row r="68" spans="4:8" ht="24" x14ac:dyDescent="0.2">
      <c r="D68" s="17">
        <f t="shared" si="1"/>
        <v>-2.9999999999999997E-4</v>
      </c>
      <c r="E68" s="20">
        <v>2.9999999999999997E-4</v>
      </c>
      <c r="F68" s="17">
        <v>0</v>
      </c>
      <c r="G68" s="19" t="s">
        <v>305</v>
      </c>
      <c r="H68" s="19" t="s">
        <v>228</v>
      </c>
    </row>
    <row r="69" spans="4:8" ht="24" x14ac:dyDescent="0.2">
      <c r="D69" s="17">
        <f t="shared" si="1"/>
        <v>-1.8E-3</v>
      </c>
      <c r="E69" s="20">
        <v>1.8E-3</v>
      </c>
      <c r="F69" s="17">
        <v>0</v>
      </c>
      <c r="G69" s="19" t="s">
        <v>314</v>
      </c>
      <c r="H69" s="19"/>
    </row>
    <row r="70" spans="4:8" ht="24" x14ac:dyDescent="0.2">
      <c r="D70" s="17">
        <f t="shared" si="1"/>
        <v>-1E-4</v>
      </c>
      <c r="E70" s="20">
        <v>1E-4</v>
      </c>
      <c r="F70" s="17">
        <v>0</v>
      </c>
      <c r="G70" s="19" t="s">
        <v>304</v>
      </c>
      <c r="H70" s="19" t="s">
        <v>303</v>
      </c>
    </row>
    <row r="71" spans="4:8" x14ac:dyDescent="0.2">
      <c r="D71" s="17">
        <f t="shared" si="1"/>
        <v>0</v>
      </c>
      <c r="E71" s="20">
        <v>0</v>
      </c>
      <c r="F71" s="17">
        <v>0</v>
      </c>
      <c r="G71" s="19" t="s">
        <v>366</v>
      </c>
      <c r="H71" s="19" t="s">
        <v>226</v>
      </c>
    </row>
    <row r="72" spans="4:8" x14ac:dyDescent="0.2">
      <c r="D72" s="17">
        <f t="shared" si="1"/>
        <v>-2.0000000000000001E-4</v>
      </c>
      <c r="E72" s="20">
        <v>2.0000000000000001E-4</v>
      </c>
      <c r="F72" s="17">
        <v>0</v>
      </c>
      <c r="G72" s="19" t="s">
        <v>312</v>
      </c>
      <c r="H72" s="19" t="s">
        <v>230</v>
      </c>
    </row>
    <row r="73" spans="4:8" ht="24" x14ac:dyDescent="0.2">
      <c r="D73" s="17">
        <f t="shared" si="1"/>
        <v>-2.9999999999999997E-4</v>
      </c>
      <c r="E73" s="20">
        <v>2.9999999999999997E-4</v>
      </c>
      <c r="F73" s="17">
        <v>0</v>
      </c>
      <c r="G73" s="19" t="s">
        <v>306</v>
      </c>
      <c r="H73" s="19" t="s">
        <v>228</v>
      </c>
    </row>
    <row r="74" spans="4:8" ht="24" x14ac:dyDescent="0.2">
      <c r="D74" s="17">
        <f t="shared" si="1"/>
        <v>-1E-4</v>
      </c>
      <c r="E74" s="20">
        <v>1E-4</v>
      </c>
      <c r="F74" s="17">
        <v>0</v>
      </c>
      <c r="G74" s="19" t="s">
        <v>373</v>
      </c>
      <c r="H74" s="19" t="s">
        <v>244</v>
      </c>
    </row>
    <row r="75" spans="4:8" x14ac:dyDescent="0.2">
      <c r="D75" s="17">
        <f t="shared" si="1"/>
        <v>-2.0000000000000001E-4</v>
      </c>
      <c r="E75" s="20">
        <v>2.0000000000000001E-4</v>
      </c>
      <c r="F75" s="17">
        <v>0</v>
      </c>
      <c r="G75" s="19" t="s">
        <v>362</v>
      </c>
      <c r="H75" s="19" t="s">
        <v>226</v>
      </c>
    </row>
    <row r="76" spans="4:8" ht="24" x14ac:dyDescent="0.2">
      <c r="D76" s="17">
        <f t="shared" si="1"/>
        <v>-1E-3</v>
      </c>
      <c r="E76" s="20">
        <v>1E-3</v>
      </c>
      <c r="F76" s="17">
        <v>0</v>
      </c>
      <c r="G76" s="19" t="s">
        <v>319</v>
      </c>
      <c r="H76" s="19" t="s">
        <v>228</v>
      </c>
    </row>
    <row r="77" spans="4:8" x14ac:dyDescent="0.2">
      <c r="D77" s="17">
        <f t="shared" si="1"/>
        <v>-3.9999999999999975E-4</v>
      </c>
      <c r="E77" s="20">
        <v>3.0999999999999999E-3</v>
      </c>
      <c r="F77" s="17">
        <v>2.7000000000000001E-3</v>
      </c>
      <c r="G77" s="19" t="s">
        <v>187</v>
      </c>
      <c r="H77" s="19" t="s">
        <v>234</v>
      </c>
    </row>
    <row r="78" spans="4:8" x14ac:dyDescent="0.2">
      <c r="D78" s="17">
        <f t="shared" si="1"/>
        <v>-1.1000000000000001E-3</v>
      </c>
      <c r="E78" s="20">
        <v>1.1000000000000001E-3</v>
      </c>
      <c r="F78" s="17">
        <v>0</v>
      </c>
      <c r="G78" s="19" t="s">
        <v>302</v>
      </c>
      <c r="H78" s="19" t="s">
        <v>248</v>
      </c>
    </row>
    <row r="79" spans="4:8" ht="24" x14ac:dyDescent="0.2">
      <c r="D79" s="17">
        <f t="shared" si="1"/>
        <v>2.2000000000000001E-3</v>
      </c>
      <c r="E79" s="20">
        <v>5.0000000000000001E-4</v>
      </c>
      <c r="F79" s="17">
        <v>2.7000000000000001E-3</v>
      </c>
      <c r="G79" s="19" t="s">
        <v>206</v>
      </c>
      <c r="H79" s="19" t="s">
        <v>228</v>
      </c>
    </row>
    <row r="80" spans="4:8" x14ac:dyDescent="0.2">
      <c r="D80" s="17">
        <f t="shared" si="1"/>
        <v>2.9000000000000002E-3</v>
      </c>
      <c r="E80" s="20">
        <v>1E-4</v>
      </c>
      <c r="F80" s="17">
        <v>3.0000000000000001E-3</v>
      </c>
      <c r="G80" s="19" t="s">
        <v>198</v>
      </c>
      <c r="H80" s="19" t="s">
        <v>226</v>
      </c>
    </row>
    <row r="81" spans="4:8" x14ac:dyDescent="0.2">
      <c r="D81" s="17">
        <f t="shared" si="1"/>
        <v>5.1000000000000004E-3</v>
      </c>
      <c r="E81" s="20">
        <v>0</v>
      </c>
      <c r="F81" s="17">
        <v>5.1000000000000004E-3</v>
      </c>
      <c r="G81" s="19" t="s">
        <v>251</v>
      </c>
      <c r="H81" s="19" t="s">
        <v>226</v>
      </c>
    </row>
    <row r="82" spans="4:8" x14ac:dyDescent="0.2">
      <c r="D82" s="17">
        <f t="shared" si="1"/>
        <v>-3.3E-3</v>
      </c>
      <c r="E82" s="20">
        <v>3.3E-3</v>
      </c>
      <c r="F82" s="18" t="s">
        <v>255</v>
      </c>
      <c r="G82" s="19" t="s">
        <v>46</v>
      </c>
      <c r="H82" s="19" t="s">
        <v>227</v>
      </c>
    </row>
    <row r="83" spans="4:8" x14ac:dyDescent="0.2">
      <c r="D83" s="17">
        <f t="shared" si="1"/>
        <v>-1E-4</v>
      </c>
      <c r="E83" s="20">
        <v>1E-4</v>
      </c>
      <c r="F83" s="18" t="s">
        <v>255</v>
      </c>
      <c r="G83" s="19" t="s">
        <v>315</v>
      </c>
      <c r="H83" s="19" t="s">
        <v>245</v>
      </c>
    </row>
    <row r="84" spans="4:8" ht="24" x14ac:dyDescent="0.2">
      <c r="D84" s="17">
        <f t="shared" si="1"/>
        <v>5.0000000000000001E-3</v>
      </c>
      <c r="E84" s="20">
        <v>0</v>
      </c>
      <c r="F84" s="17">
        <v>5.0000000000000001E-3</v>
      </c>
      <c r="G84" s="19" t="s">
        <v>174</v>
      </c>
      <c r="H84" s="19" t="s">
        <v>229</v>
      </c>
    </row>
    <row r="85" spans="4:8" x14ac:dyDescent="0.2">
      <c r="D85" s="17">
        <f t="shared" si="1"/>
        <v>5.1000000000000004E-3</v>
      </c>
      <c r="E85" s="20">
        <v>1.4999999999999999E-2</v>
      </c>
      <c r="F85" s="17">
        <v>2.01E-2</v>
      </c>
      <c r="G85" s="19" t="s">
        <v>197</v>
      </c>
      <c r="H85" s="19" t="s">
        <v>226</v>
      </c>
    </row>
    <row r="86" spans="4:8" x14ac:dyDescent="0.2">
      <c r="D86" s="17">
        <f t="shared" si="1"/>
        <v>-2.0000000000000001E-4</v>
      </c>
      <c r="E86" s="20">
        <v>2.0000000000000001E-4</v>
      </c>
      <c r="F86" s="18" t="s">
        <v>255</v>
      </c>
      <c r="G86" s="19" t="s">
        <v>370</v>
      </c>
      <c r="H86" s="19" t="s">
        <v>226</v>
      </c>
    </row>
    <row r="87" spans="4:8" x14ac:dyDescent="0.2">
      <c r="D87" s="17">
        <f t="shared" si="1"/>
        <v>-2.9999999999999997E-4</v>
      </c>
      <c r="E87" s="20">
        <v>2.9999999999999997E-4</v>
      </c>
      <c r="F87" s="18" t="s">
        <v>255</v>
      </c>
      <c r="G87" s="19" t="s">
        <v>326</v>
      </c>
      <c r="H87" s="19" t="s">
        <v>227</v>
      </c>
    </row>
    <row r="88" spans="4:8" x14ac:dyDescent="0.2">
      <c r="D88" s="17">
        <f t="shared" si="1"/>
        <v>4.8999999999999998E-3</v>
      </c>
      <c r="E88" s="20">
        <v>0</v>
      </c>
      <c r="F88" s="17">
        <v>4.8999999999999998E-3</v>
      </c>
      <c r="G88" s="19" t="s">
        <v>192</v>
      </c>
      <c r="H88" s="19" t="s">
        <v>226</v>
      </c>
    </row>
    <row r="89" spans="4:8" x14ac:dyDescent="0.2">
      <c r="D89" s="17">
        <f t="shared" si="1"/>
        <v>8.8000000000000005E-3</v>
      </c>
      <c r="E89" s="20">
        <v>0</v>
      </c>
      <c r="F89" s="17">
        <v>8.8000000000000005E-3</v>
      </c>
      <c r="G89" s="19" t="s">
        <v>199</v>
      </c>
      <c r="H89" s="19" t="s">
        <v>226</v>
      </c>
    </row>
    <row r="90" spans="4:8" x14ac:dyDescent="0.2">
      <c r="D90" s="17">
        <f t="shared" si="1"/>
        <v>1.9999999999999966E-4</v>
      </c>
      <c r="E90" s="20">
        <v>5.4000000000000003E-3</v>
      </c>
      <c r="F90" s="17">
        <v>5.5999999999999999E-3</v>
      </c>
      <c r="G90" s="19" t="s">
        <v>195</v>
      </c>
      <c r="H90" s="19" t="s">
        <v>237</v>
      </c>
    </row>
    <row r="91" spans="4:8" ht="24" x14ac:dyDescent="0.2">
      <c r="D91" s="17">
        <f t="shared" si="1"/>
        <v>4.0000000000000001E-3</v>
      </c>
      <c r="E91" s="20">
        <v>1E-4</v>
      </c>
      <c r="F91" s="17">
        <v>4.1000000000000003E-3</v>
      </c>
      <c r="G91" s="19" t="s">
        <v>196</v>
      </c>
      <c r="H91" s="19" t="s">
        <v>226</v>
      </c>
    </row>
    <row r="92" spans="4:8" x14ac:dyDescent="0.2">
      <c r="D92" s="17">
        <f t="shared" si="1"/>
        <v>-1E-4</v>
      </c>
      <c r="E92" s="20">
        <v>1E-4</v>
      </c>
      <c r="F92" s="18" t="s">
        <v>255</v>
      </c>
      <c r="G92" s="19" t="s">
        <v>367</v>
      </c>
      <c r="H92" s="19" t="s">
        <v>226</v>
      </c>
    </row>
    <row r="93" spans="4:8" x14ac:dyDescent="0.2">
      <c r="D93" s="17">
        <f t="shared" si="1"/>
        <v>-4.0000000000000002E-4</v>
      </c>
      <c r="E93" s="20">
        <v>4.0000000000000002E-4</v>
      </c>
      <c r="F93" s="18" t="s">
        <v>255</v>
      </c>
      <c r="G93" s="19" t="s">
        <v>360</v>
      </c>
      <c r="H93" s="19" t="s">
        <v>226</v>
      </c>
    </row>
    <row r="94" spans="4:8" x14ac:dyDescent="0.2">
      <c r="D94" s="17">
        <f t="shared" si="1"/>
        <v>3.0000000000000001E-3</v>
      </c>
      <c r="E94" s="20">
        <v>0</v>
      </c>
      <c r="F94" s="17">
        <v>3.0000000000000001E-3</v>
      </c>
      <c r="G94" s="19" t="s">
        <v>189</v>
      </c>
      <c r="H94" s="19" t="s">
        <v>27</v>
      </c>
    </row>
    <row r="95" spans="4:8" x14ac:dyDescent="0.2">
      <c r="D95" s="17">
        <f t="shared" si="1"/>
        <v>-2.0000000000000001E-4</v>
      </c>
      <c r="E95" s="20">
        <v>2.0000000000000001E-4</v>
      </c>
      <c r="F95" s="18" t="s">
        <v>255</v>
      </c>
      <c r="G95" s="19" t="s">
        <v>60</v>
      </c>
      <c r="H95" s="19" t="s">
        <v>11</v>
      </c>
    </row>
    <row r="96" spans="4:8" x14ac:dyDescent="0.2">
      <c r="D96" s="17">
        <f t="shared" si="1"/>
        <v>-5.0000000000000001E-4</v>
      </c>
      <c r="E96" s="20">
        <v>5.0000000000000001E-4</v>
      </c>
      <c r="F96" s="18" t="s">
        <v>255</v>
      </c>
      <c r="G96" s="19" t="s">
        <v>149</v>
      </c>
      <c r="H96" s="19" t="s">
        <v>260</v>
      </c>
    </row>
    <row r="97" spans="4:8" x14ac:dyDescent="0.2">
      <c r="D97" s="17">
        <f t="shared" si="1"/>
        <v>0</v>
      </c>
      <c r="E97" s="20">
        <v>0</v>
      </c>
      <c r="F97" s="18" t="s">
        <v>255</v>
      </c>
      <c r="G97" s="19" t="s">
        <v>159</v>
      </c>
      <c r="H97" s="19" t="s">
        <v>31</v>
      </c>
    </row>
    <row r="98" spans="4:8" x14ac:dyDescent="0.2">
      <c r="D98" s="17">
        <f t="shared" si="1"/>
        <v>-2.9999999999999997E-4</v>
      </c>
      <c r="E98" s="20">
        <v>2.9999999999999997E-4</v>
      </c>
      <c r="F98" s="18" t="s">
        <v>255</v>
      </c>
      <c r="G98" s="19" t="s">
        <v>99</v>
      </c>
      <c r="H98" s="19" t="s">
        <v>41</v>
      </c>
    </row>
    <row r="99" spans="4:8" x14ac:dyDescent="0.2">
      <c r="D99" s="17">
        <f t="shared" si="1"/>
        <v>-5.0000000000000001E-4</v>
      </c>
      <c r="E99" s="20">
        <v>5.0000000000000001E-4</v>
      </c>
      <c r="F99" s="18" t="s">
        <v>255</v>
      </c>
      <c r="G99" s="19" t="s">
        <v>66</v>
      </c>
      <c r="H99" s="19" t="s">
        <v>11</v>
      </c>
    </row>
    <row r="100" spans="4:8" x14ac:dyDescent="0.2">
      <c r="D100" s="17">
        <f t="shared" si="1"/>
        <v>0</v>
      </c>
      <c r="E100" s="20">
        <v>0</v>
      </c>
      <c r="F100" s="18" t="s">
        <v>255</v>
      </c>
      <c r="G100" s="19" t="s">
        <v>271</v>
      </c>
      <c r="H100" s="19" t="s">
        <v>11</v>
      </c>
    </row>
    <row r="101" spans="4:8" x14ac:dyDescent="0.2">
      <c r="D101" s="17">
        <f t="shared" si="1"/>
        <v>-5.0000000000000001E-4</v>
      </c>
      <c r="E101" s="20">
        <v>5.0000000000000001E-4</v>
      </c>
      <c r="F101" s="18" t="s">
        <v>255</v>
      </c>
      <c r="G101" s="19" t="s">
        <v>270</v>
      </c>
      <c r="H101" s="19" t="s">
        <v>235</v>
      </c>
    </row>
    <row r="102" spans="4:8" x14ac:dyDescent="0.2">
      <c r="D102" s="17">
        <f t="shared" si="1"/>
        <v>-2.9999999999999997E-4</v>
      </c>
      <c r="E102" s="20">
        <v>2.9999999999999997E-4</v>
      </c>
      <c r="F102" s="18" t="s">
        <v>255</v>
      </c>
      <c r="G102" s="19" t="s">
        <v>284</v>
      </c>
      <c r="H102" s="19" t="s">
        <v>36</v>
      </c>
    </row>
    <row r="103" spans="4:8" x14ac:dyDescent="0.2">
      <c r="D103" s="17">
        <f t="shared" si="1"/>
        <v>0</v>
      </c>
      <c r="E103" s="20">
        <v>0</v>
      </c>
      <c r="F103" s="18" t="s">
        <v>255</v>
      </c>
      <c r="G103" s="19" t="s">
        <v>285</v>
      </c>
      <c r="H103" s="19" t="s">
        <v>36</v>
      </c>
    </row>
    <row r="104" spans="4:8" x14ac:dyDescent="0.2">
      <c r="D104" s="17">
        <f t="shared" si="1"/>
        <v>-1E-4</v>
      </c>
      <c r="E104" s="20">
        <v>1E-4</v>
      </c>
      <c r="F104" s="18" t="s">
        <v>255</v>
      </c>
      <c r="G104" s="19" t="s">
        <v>122</v>
      </c>
      <c r="H104" s="19" t="s">
        <v>246</v>
      </c>
    </row>
    <row r="105" spans="4:8" x14ac:dyDescent="0.2">
      <c r="D105" s="17">
        <f t="shared" si="1"/>
        <v>-2.9999999999999997E-4</v>
      </c>
      <c r="E105" s="20">
        <v>2.9999999999999997E-4</v>
      </c>
      <c r="F105" s="18" t="s">
        <v>255</v>
      </c>
      <c r="G105" s="19" t="s">
        <v>133</v>
      </c>
      <c r="H105" s="19" t="s">
        <v>36</v>
      </c>
    </row>
    <row r="106" spans="4:8" x14ac:dyDescent="0.2">
      <c r="D106" s="17">
        <f t="shared" si="1"/>
        <v>-4.0000000000000002E-4</v>
      </c>
      <c r="E106" s="20">
        <v>4.0000000000000002E-4</v>
      </c>
      <c r="F106" s="18" t="s">
        <v>255</v>
      </c>
      <c r="G106" s="19" t="s">
        <v>152</v>
      </c>
      <c r="H106" s="19" t="s">
        <v>34</v>
      </c>
    </row>
    <row r="107" spans="4:8" x14ac:dyDescent="0.2">
      <c r="D107" s="17">
        <f t="shared" si="1"/>
        <v>0</v>
      </c>
      <c r="E107" s="20">
        <v>0</v>
      </c>
      <c r="F107" s="18" t="s">
        <v>255</v>
      </c>
      <c r="G107" s="19" t="s">
        <v>296</v>
      </c>
      <c r="H107" s="19" t="s">
        <v>34</v>
      </c>
    </row>
    <row r="108" spans="4:8" x14ac:dyDescent="0.2">
      <c r="D108" s="17">
        <f t="shared" si="1"/>
        <v>-2.0000000000000001E-4</v>
      </c>
      <c r="E108" s="20">
        <v>2.0000000000000001E-4</v>
      </c>
      <c r="F108" s="18" t="s">
        <v>255</v>
      </c>
      <c r="G108" s="19" t="s">
        <v>61</v>
      </c>
      <c r="H108" s="19" t="s">
        <v>11</v>
      </c>
    </row>
    <row r="109" spans="4:8" x14ac:dyDescent="0.2">
      <c r="D109" s="17">
        <f t="shared" si="1"/>
        <v>-4.0000000000000002E-4</v>
      </c>
      <c r="E109" s="20">
        <v>4.0000000000000002E-4</v>
      </c>
      <c r="F109" s="18" t="s">
        <v>255</v>
      </c>
      <c r="G109" s="19" t="s">
        <v>276</v>
      </c>
      <c r="H109" s="19" t="s">
        <v>11</v>
      </c>
    </row>
    <row r="110" spans="4:8" x14ac:dyDescent="0.2">
      <c r="D110" s="17">
        <f t="shared" si="1"/>
        <v>-1E-3</v>
      </c>
      <c r="E110" s="20">
        <v>1E-3</v>
      </c>
      <c r="F110" s="18" t="s">
        <v>255</v>
      </c>
      <c r="G110" s="19" t="s">
        <v>298</v>
      </c>
      <c r="H110" s="19" t="s">
        <v>35</v>
      </c>
    </row>
    <row r="111" spans="4:8" x14ac:dyDescent="0.2">
      <c r="D111" s="17">
        <f t="shared" si="1"/>
        <v>3.5999999999999999E-3</v>
      </c>
      <c r="E111" s="20">
        <v>0</v>
      </c>
      <c r="F111" s="17">
        <v>3.5999999999999999E-3</v>
      </c>
      <c r="G111" s="19" t="s">
        <v>250</v>
      </c>
      <c r="H111" s="19" t="s">
        <v>249</v>
      </c>
    </row>
    <row r="112" spans="4:8" x14ac:dyDescent="0.2">
      <c r="D112" s="17">
        <f t="shared" si="1"/>
        <v>8.0000000000000015E-4</v>
      </c>
      <c r="E112" s="20">
        <v>1.1999999999999999E-3</v>
      </c>
      <c r="F112" s="17">
        <v>2E-3</v>
      </c>
      <c r="G112" s="19" t="s">
        <v>128</v>
      </c>
      <c r="H112" s="19" t="s">
        <v>38</v>
      </c>
    </row>
    <row r="113" spans="4:8" x14ac:dyDescent="0.2">
      <c r="D113" s="17">
        <f t="shared" si="1"/>
        <v>-1E-4</v>
      </c>
      <c r="E113" s="20">
        <v>1E-4</v>
      </c>
      <c r="F113" s="18" t="s">
        <v>255</v>
      </c>
      <c r="G113" s="19" t="s">
        <v>86</v>
      </c>
      <c r="H113" s="19" t="s">
        <v>27</v>
      </c>
    </row>
    <row r="114" spans="4:8" x14ac:dyDescent="0.2">
      <c r="D114" s="17">
        <f t="shared" si="1"/>
        <v>-7.9999999999999993E-4</v>
      </c>
      <c r="E114" s="20">
        <v>1.6999999999999999E-3</v>
      </c>
      <c r="F114" s="17">
        <v>8.9999999999999998E-4</v>
      </c>
      <c r="G114" s="19" t="s">
        <v>89</v>
      </c>
      <c r="H114" s="19" t="s">
        <v>240</v>
      </c>
    </row>
    <row r="115" spans="4:8" x14ac:dyDescent="0.2">
      <c r="D115" s="17">
        <f t="shared" si="1"/>
        <v>-1E-4</v>
      </c>
      <c r="E115" s="20">
        <v>1E-4</v>
      </c>
      <c r="F115" s="18" t="s">
        <v>255</v>
      </c>
      <c r="G115" s="19" t="s">
        <v>167</v>
      </c>
      <c r="H115" s="19" t="s">
        <v>242</v>
      </c>
    </row>
    <row r="116" spans="4:8" x14ac:dyDescent="0.2">
      <c r="D116" s="17">
        <f t="shared" si="1"/>
        <v>0</v>
      </c>
      <c r="E116" s="20">
        <v>0</v>
      </c>
      <c r="F116" s="18" t="s">
        <v>255</v>
      </c>
      <c r="G116" s="19" t="s">
        <v>45</v>
      </c>
      <c r="H116" s="19" t="s">
        <v>28</v>
      </c>
    </row>
    <row r="117" spans="4:8" x14ac:dyDescent="0.2">
      <c r="D117" s="17">
        <f t="shared" si="1"/>
        <v>9.9999999999999937E-5</v>
      </c>
      <c r="E117" s="20">
        <v>8.0000000000000004E-4</v>
      </c>
      <c r="F117" s="17">
        <v>8.9999999999999998E-4</v>
      </c>
      <c r="G117" s="19" t="s">
        <v>214</v>
      </c>
      <c r="H117" s="19" t="s">
        <v>11</v>
      </c>
    </row>
    <row r="118" spans="4:8" x14ac:dyDescent="0.2">
      <c r="D118" s="17">
        <f t="shared" si="1"/>
        <v>1.6999999999999999E-3</v>
      </c>
      <c r="E118" s="20">
        <v>0</v>
      </c>
      <c r="F118" s="17">
        <v>1.6999999999999999E-3</v>
      </c>
      <c r="G118" s="19" t="s">
        <v>106</v>
      </c>
      <c r="H118" s="19" t="s">
        <v>232</v>
      </c>
    </row>
    <row r="119" spans="4:8" x14ac:dyDescent="0.2">
      <c r="D119" s="17">
        <f t="shared" si="1"/>
        <v>-2.0000000000000001E-4</v>
      </c>
      <c r="E119" s="20">
        <v>2.0000000000000001E-4</v>
      </c>
      <c r="F119" s="18" t="s">
        <v>255</v>
      </c>
      <c r="G119" s="19" t="s">
        <v>163</v>
      </c>
      <c r="H119" s="19" t="s">
        <v>30</v>
      </c>
    </row>
    <row r="120" spans="4:8" x14ac:dyDescent="0.2">
      <c r="D120" s="17">
        <f t="shared" si="1"/>
        <v>-2.0000000000000001E-4</v>
      </c>
      <c r="E120" s="20">
        <v>2.0000000000000001E-4</v>
      </c>
      <c r="F120" s="18" t="s">
        <v>255</v>
      </c>
      <c r="G120" s="19" t="s">
        <v>93</v>
      </c>
      <c r="H120" s="19" t="s">
        <v>28</v>
      </c>
    </row>
    <row r="121" spans="4:8" x14ac:dyDescent="0.2">
      <c r="D121" s="17">
        <f t="shared" si="1"/>
        <v>-6.1000000000000004E-3</v>
      </c>
      <c r="E121" s="20">
        <v>6.1000000000000004E-3</v>
      </c>
      <c r="F121" s="18" t="s">
        <v>255</v>
      </c>
      <c r="G121" s="19" t="s">
        <v>43</v>
      </c>
      <c r="H121" s="19" t="s">
        <v>11</v>
      </c>
    </row>
    <row r="122" spans="4:8" x14ac:dyDescent="0.2">
      <c r="D122" s="17">
        <f t="shared" si="1"/>
        <v>-8.0000000000000004E-4</v>
      </c>
      <c r="E122" s="20">
        <v>8.0000000000000004E-4</v>
      </c>
      <c r="F122" s="18" t="s">
        <v>255</v>
      </c>
      <c r="G122" s="19" t="s">
        <v>108</v>
      </c>
      <c r="H122" s="19" t="s">
        <v>232</v>
      </c>
    </row>
    <row r="123" spans="4:8" x14ac:dyDescent="0.2">
      <c r="D123" s="17">
        <f t="shared" si="1"/>
        <v>4.999999999999999E-4</v>
      </c>
      <c r="E123" s="20">
        <v>8.0000000000000004E-4</v>
      </c>
      <c r="F123" s="17">
        <v>1.2999999999999999E-3</v>
      </c>
      <c r="G123" s="19" t="s">
        <v>58</v>
      </c>
      <c r="H123" s="19" t="s">
        <v>11</v>
      </c>
    </row>
    <row r="124" spans="4:8" x14ac:dyDescent="0.2">
      <c r="D124" s="17">
        <f t="shared" si="1"/>
        <v>-2.9999999999999997E-4</v>
      </c>
      <c r="E124" s="20">
        <v>2.9999999999999997E-4</v>
      </c>
      <c r="F124" s="18" t="s">
        <v>255</v>
      </c>
      <c r="G124" s="19" t="s">
        <v>88</v>
      </c>
      <c r="H124" s="19" t="s">
        <v>27</v>
      </c>
    </row>
    <row r="125" spans="4:8" x14ac:dyDescent="0.2">
      <c r="D125" s="17">
        <f t="shared" si="1"/>
        <v>-1.5000000000000005E-3</v>
      </c>
      <c r="E125" s="20">
        <v>5.1000000000000004E-3</v>
      </c>
      <c r="F125" s="17">
        <v>3.5999999999999999E-3</v>
      </c>
      <c r="G125" s="19" t="s">
        <v>74</v>
      </c>
      <c r="H125" s="19" t="s">
        <v>11</v>
      </c>
    </row>
    <row r="126" spans="4:8" x14ac:dyDescent="0.2">
      <c r="D126" s="17">
        <f t="shared" si="1"/>
        <v>0</v>
      </c>
      <c r="E126" s="20">
        <v>0</v>
      </c>
      <c r="F126" s="18" t="s">
        <v>255</v>
      </c>
      <c r="G126" s="19" t="s">
        <v>131</v>
      </c>
      <c r="H126" s="19" t="s">
        <v>36</v>
      </c>
    </row>
    <row r="127" spans="4:8" x14ac:dyDescent="0.2">
      <c r="D127" s="17">
        <f t="shared" si="1"/>
        <v>-2.0000000000000001E-4</v>
      </c>
      <c r="E127" s="20">
        <v>2.0000000000000001E-4</v>
      </c>
      <c r="F127" s="18" t="s">
        <v>255</v>
      </c>
      <c r="G127" s="19" t="s">
        <v>116</v>
      </c>
      <c r="H127" s="19" t="s">
        <v>40</v>
      </c>
    </row>
    <row r="128" spans="4:8" x14ac:dyDescent="0.2">
      <c r="D128" s="17">
        <f t="shared" si="1"/>
        <v>-4.0000000000000002E-4</v>
      </c>
      <c r="E128" s="20">
        <v>4.0000000000000002E-4</v>
      </c>
      <c r="F128" s="18" t="s">
        <v>255</v>
      </c>
      <c r="G128" s="19" t="s">
        <v>151</v>
      </c>
      <c r="H128" s="19" t="s">
        <v>34</v>
      </c>
    </row>
    <row r="129" spans="4:8" x14ac:dyDescent="0.2">
      <c r="D129" s="17">
        <f t="shared" si="1"/>
        <v>-5.0000000000000001E-4</v>
      </c>
      <c r="E129" s="20">
        <v>5.0000000000000001E-4</v>
      </c>
      <c r="F129" s="18" t="s">
        <v>255</v>
      </c>
      <c r="G129" s="19" t="s">
        <v>72</v>
      </c>
      <c r="H129" s="19" t="s">
        <v>11</v>
      </c>
    </row>
    <row r="130" spans="4:8" x14ac:dyDescent="0.2">
      <c r="D130" s="17">
        <f t="shared" si="1"/>
        <v>2.9999999999999997E-4</v>
      </c>
      <c r="E130" s="20">
        <v>0</v>
      </c>
      <c r="F130" s="17">
        <v>2.9999999999999997E-4</v>
      </c>
      <c r="G130" s="19" t="s">
        <v>150</v>
      </c>
      <c r="H130" s="19" t="s">
        <v>34</v>
      </c>
    </row>
    <row r="131" spans="4:8" x14ac:dyDescent="0.2">
      <c r="D131" s="17">
        <f t="shared" ref="D131:D194" si="2">F131-E131</f>
        <v>2.3999999999999998E-3</v>
      </c>
      <c r="E131" s="20">
        <v>2.0000000000000001E-4</v>
      </c>
      <c r="F131" s="17">
        <v>2.5999999999999999E-3</v>
      </c>
      <c r="G131" s="19" t="s">
        <v>54</v>
      </c>
      <c r="H131" s="19" t="s">
        <v>11</v>
      </c>
    </row>
    <row r="132" spans="4:8" x14ac:dyDescent="0.2">
      <c r="D132" s="17">
        <f t="shared" si="2"/>
        <v>2.9999999999999992E-4</v>
      </c>
      <c r="E132" s="20">
        <v>1E-3</v>
      </c>
      <c r="F132" s="17">
        <v>1.2999999999999999E-3</v>
      </c>
      <c r="G132" s="19" t="s">
        <v>77</v>
      </c>
      <c r="H132" s="19" t="s">
        <v>11</v>
      </c>
    </row>
    <row r="133" spans="4:8" x14ac:dyDescent="0.2">
      <c r="D133" s="17">
        <f t="shared" si="2"/>
        <v>-6.9999999999999999E-4</v>
      </c>
      <c r="E133" s="20">
        <v>6.9999999999999999E-4</v>
      </c>
      <c r="F133" s="18" t="s">
        <v>255</v>
      </c>
      <c r="G133" s="19" t="s">
        <v>158</v>
      </c>
      <c r="H133" s="19" t="s">
        <v>32</v>
      </c>
    </row>
    <row r="134" spans="4:8" x14ac:dyDescent="0.2">
      <c r="D134" s="17">
        <f t="shared" si="2"/>
        <v>-8.0000000000000004E-4</v>
      </c>
      <c r="E134" s="20">
        <v>8.0000000000000004E-4</v>
      </c>
      <c r="F134" s="18" t="s">
        <v>255</v>
      </c>
      <c r="G134" s="19" t="s">
        <v>254</v>
      </c>
      <c r="H134" s="19" t="s">
        <v>11</v>
      </c>
    </row>
    <row r="135" spans="4:8" x14ac:dyDescent="0.2">
      <c r="D135" s="17">
        <f t="shared" si="2"/>
        <v>1.5E-3</v>
      </c>
      <c r="E135" s="20">
        <v>1.5E-3</v>
      </c>
      <c r="F135" s="17">
        <v>3.0000000000000001E-3</v>
      </c>
      <c r="G135" s="19" t="s">
        <v>95</v>
      </c>
      <c r="H135" s="19" t="s">
        <v>235</v>
      </c>
    </row>
    <row r="136" spans="4:8" x14ac:dyDescent="0.2">
      <c r="D136" s="17">
        <f t="shared" si="2"/>
        <v>-6.9999999999999999E-4</v>
      </c>
      <c r="E136" s="20">
        <v>6.9999999999999999E-4</v>
      </c>
      <c r="F136" s="18" t="s">
        <v>255</v>
      </c>
      <c r="G136" s="19" t="s">
        <v>127</v>
      </c>
      <c r="H136" s="19" t="s">
        <v>39</v>
      </c>
    </row>
    <row r="137" spans="4:8" x14ac:dyDescent="0.2">
      <c r="D137" s="17">
        <f t="shared" si="2"/>
        <v>1.2000000000000001E-3</v>
      </c>
      <c r="E137" s="20">
        <v>5.9999999999999995E-4</v>
      </c>
      <c r="F137" s="17">
        <v>1.8E-3</v>
      </c>
      <c r="G137" s="19" t="s">
        <v>126</v>
      </c>
      <c r="H137" s="19" t="s">
        <v>39</v>
      </c>
    </row>
    <row r="138" spans="4:8" x14ac:dyDescent="0.2">
      <c r="D138" s="17">
        <f t="shared" si="2"/>
        <v>9.999999999999998E-4</v>
      </c>
      <c r="E138" s="20">
        <v>1.6000000000000001E-3</v>
      </c>
      <c r="F138" s="17">
        <v>2.5999999999999999E-3</v>
      </c>
      <c r="G138" s="19" t="s">
        <v>79</v>
      </c>
      <c r="H138" s="19" t="s">
        <v>11</v>
      </c>
    </row>
    <row r="139" spans="4:8" x14ac:dyDescent="0.2">
      <c r="D139" s="17">
        <f t="shared" si="2"/>
        <v>2.0999999999999999E-3</v>
      </c>
      <c r="E139" s="20">
        <v>0</v>
      </c>
      <c r="F139" s="21">
        <v>2.0999999999999999E-3</v>
      </c>
      <c r="G139" s="19" t="s">
        <v>103</v>
      </c>
      <c r="H139" s="19" t="s">
        <v>232</v>
      </c>
    </row>
    <row r="140" spans="4:8" x14ac:dyDescent="0.2">
      <c r="D140" s="17">
        <f t="shared" si="2"/>
        <v>0</v>
      </c>
      <c r="E140" s="20">
        <v>0</v>
      </c>
      <c r="F140" s="18" t="s">
        <v>255</v>
      </c>
      <c r="G140" s="19" t="s">
        <v>162</v>
      </c>
      <c r="H140" s="19" t="s">
        <v>30</v>
      </c>
    </row>
    <row r="141" spans="4:8" x14ac:dyDescent="0.2">
      <c r="D141" s="17">
        <f t="shared" si="2"/>
        <v>-1.5999999999999999E-3</v>
      </c>
      <c r="E141" s="20">
        <v>3.3999999999999998E-3</v>
      </c>
      <c r="F141" s="17">
        <v>1.8E-3</v>
      </c>
      <c r="G141" s="19" t="s">
        <v>211</v>
      </c>
      <c r="H141" s="19" t="s">
        <v>41</v>
      </c>
    </row>
    <row r="142" spans="4:8" x14ac:dyDescent="0.2">
      <c r="D142" s="17">
        <f t="shared" si="2"/>
        <v>-1E-4</v>
      </c>
      <c r="E142" s="20">
        <v>1E-4</v>
      </c>
      <c r="F142" s="18" t="s">
        <v>255</v>
      </c>
      <c r="G142" s="19" t="s">
        <v>273</v>
      </c>
      <c r="H142" s="19" t="s">
        <v>11</v>
      </c>
    </row>
    <row r="143" spans="4:8" x14ac:dyDescent="0.2">
      <c r="D143" s="17">
        <f t="shared" si="2"/>
        <v>-5.9999999999999995E-4</v>
      </c>
      <c r="E143" s="20">
        <v>5.9999999999999995E-4</v>
      </c>
      <c r="F143" s="18" t="s">
        <v>255</v>
      </c>
      <c r="G143" s="19" t="s">
        <v>92</v>
      </c>
      <c r="H143" s="19" t="s">
        <v>240</v>
      </c>
    </row>
    <row r="144" spans="4:8" x14ac:dyDescent="0.2">
      <c r="D144" s="17">
        <f t="shared" si="2"/>
        <v>9.9999999999999991E-5</v>
      </c>
      <c r="E144" s="20">
        <v>4.0000000000000002E-4</v>
      </c>
      <c r="F144" s="17">
        <v>5.0000000000000001E-4</v>
      </c>
      <c r="G144" s="19" t="s">
        <v>65</v>
      </c>
      <c r="H144" s="19" t="s">
        <v>11</v>
      </c>
    </row>
    <row r="145" spans="4:8" x14ac:dyDescent="0.2">
      <c r="D145" s="17">
        <f t="shared" si="2"/>
        <v>-1E-4</v>
      </c>
      <c r="E145" s="20">
        <v>1E-4</v>
      </c>
      <c r="F145" s="18" t="s">
        <v>255</v>
      </c>
      <c r="G145" s="19" t="s">
        <v>282</v>
      </c>
      <c r="H145" s="19" t="s">
        <v>30</v>
      </c>
    </row>
    <row r="146" spans="4:8" x14ac:dyDescent="0.2">
      <c r="D146" s="17">
        <f t="shared" si="2"/>
        <v>-1E-4</v>
      </c>
      <c r="E146" s="20">
        <v>1E-4</v>
      </c>
      <c r="F146" s="18" t="s">
        <v>255</v>
      </c>
      <c r="G146" s="19" t="s">
        <v>91</v>
      </c>
      <c r="H146" s="19" t="s">
        <v>240</v>
      </c>
    </row>
    <row r="147" spans="4:8" x14ac:dyDescent="0.2">
      <c r="D147" s="17">
        <f t="shared" si="2"/>
        <v>-7.000000000000001E-4</v>
      </c>
      <c r="E147" s="20">
        <v>1.6000000000000001E-3</v>
      </c>
      <c r="F147" s="17">
        <v>8.9999999999999998E-4</v>
      </c>
      <c r="G147" s="19" t="s">
        <v>212</v>
      </c>
      <c r="H147" s="19" t="s">
        <v>11</v>
      </c>
    </row>
    <row r="148" spans="4:8" x14ac:dyDescent="0.2">
      <c r="D148" s="17">
        <f t="shared" si="2"/>
        <v>0</v>
      </c>
      <c r="E148" s="20">
        <v>0</v>
      </c>
      <c r="F148" s="18" t="s">
        <v>255</v>
      </c>
      <c r="G148" s="19" t="s">
        <v>277</v>
      </c>
      <c r="H148" s="19" t="s">
        <v>11</v>
      </c>
    </row>
    <row r="149" spans="4:8" x14ac:dyDescent="0.2">
      <c r="D149" s="17">
        <f t="shared" si="2"/>
        <v>0</v>
      </c>
      <c r="E149" s="20">
        <v>0</v>
      </c>
      <c r="F149" s="18" t="s">
        <v>255</v>
      </c>
      <c r="G149" s="19" t="s">
        <v>272</v>
      </c>
      <c r="H149" s="19" t="s">
        <v>36</v>
      </c>
    </row>
    <row r="150" spans="4:8" x14ac:dyDescent="0.2">
      <c r="D150" s="17">
        <f t="shared" si="2"/>
        <v>2.9999999999999992E-4</v>
      </c>
      <c r="E150" s="20">
        <v>3.3E-3</v>
      </c>
      <c r="F150" s="17">
        <v>3.5999999999999999E-3</v>
      </c>
      <c r="G150" s="19" t="s">
        <v>68</v>
      </c>
      <c r="H150" s="19" t="s">
        <v>11</v>
      </c>
    </row>
    <row r="151" spans="4:8" x14ac:dyDescent="0.2">
      <c r="D151" s="17">
        <f t="shared" si="2"/>
        <v>-5.0000000000000001E-4</v>
      </c>
      <c r="E151" s="20">
        <v>5.0000000000000001E-4</v>
      </c>
      <c r="F151" s="18" t="s">
        <v>255</v>
      </c>
      <c r="G151" s="19" t="s">
        <v>123</v>
      </c>
      <c r="H151" s="19" t="s">
        <v>246</v>
      </c>
    </row>
    <row r="152" spans="4:8" x14ac:dyDescent="0.2">
      <c r="D152" s="17">
        <f t="shared" si="2"/>
        <v>-2.0000000000000001E-4</v>
      </c>
      <c r="E152" s="20">
        <v>2.0000000000000001E-4</v>
      </c>
      <c r="F152" s="18" t="s">
        <v>255</v>
      </c>
      <c r="G152" s="19" t="s">
        <v>134</v>
      </c>
      <c r="H152" s="19" t="s">
        <v>36</v>
      </c>
    </row>
    <row r="153" spans="4:8" x14ac:dyDescent="0.2">
      <c r="D153" s="17">
        <f t="shared" si="2"/>
        <v>-4.0000000000000002E-4</v>
      </c>
      <c r="E153" s="20">
        <v>4.0000000000000002E-4</v>
      </c>
      <c r="F153" s="18" t="s">
        <v>255</v>
      </c>
      <c r="G153" s="19" t="s">
        <v>292</v>
      </c>
      <c r="H153" s="19" t="s">
        <v>27</v>
      </c>
    </row>
    <row r="154" spans="4:8" x14ac:dyDescent="0.2">
      <c r="D154" s="17">
        <f t="shared" si="2"/>
        <v>-5.0000000000000001E-4</v>
      </c>
      <c r="E154" s="20">
        <v>5.0000000000000001E-4</v>
      </c>
      <c r="F154" s="18" t="s">
        <v>255</v>
      </c>
      <c r="G154" s="19" t="s">
        <v>142</v>
      </c>
      <c r="H154" s="19" t="s">
        <v>35</v>
      </c>
    </row>
    <row r="155" spans="4:8" x14ac:dyDescent="0.2">
      <c r="D155" s="17">
        <f t="shared" si="2"/>
        <v>-1E-4</v>
      </c>
      <c r="E155" s="20">
        <v>1E-4</v>
      </c>
      <c r="F155" s="18" t="s">
        <v>255</v>
      </c>
      <c r="G155" s="19" t="s">
        <v>281</v>
      </c>
      <c r="H155" s="19" t="s">
        <v>236</v>
      </c>
    </row>
    <row r="156" spans="4:8" x14ac:dyDescent="0.2">
      <c r="D156" s="17">
        <f t="shared" si="2"/>
        <v>-1E-4</v>
      </c>
      <c r="E156" s="20">
        <v>1E-4</v>
      </c>
      <c r="F156" s="18" t="s">
        <v>255</v>
      </c>
      <c r="G156" s="19" t="s">
        <v>280</v>
      </c>
      <c r="H156" s="19" t="s">
        <v>235</v>
      </c>
    </row>
    <row r="157" spans="4:8" x14ac:dyDescent="0.2">
      <c r="D157" s="17">
        <f t="shared" si="2"/>
        <v>1.3000000000000008E-3</v>
      </c>
      <c r="E157" s="20">
        <v>7.4999999999999997E-3</v>
      </c>
      <c r="F157" s="17">
        <v>8.8000000000000005E-3</v>
      </c>
      <c r="G157" s="19" t="s">
        <v>44</v>
      </c>
      <c r="H157" s="19" t="s">
        <v>41</v>
      </c>
    </row>
    <row r="158" spans="4:8" x14ac:dyDescent="0.2">
      <c r="D158" s="17">
        <f t="shared" si="2"/>
        <v>-5.9999999999999995E-4</v>
      </c>
      <c r="E158" s="20">
        <v>5.9999999999999995E-4</v>
      </c>
      <c r="F158" s="18" t="s">
        <v>255</v>
      </c>
      <c r="G158" s="19" t="s">
        <v>111</v>
      </c>
      <c r="H158" s="19" t="s">
        <v>232</v>
      </c>
    </row>
    <row r="159" spans="4:8" x14ac:dyDescent="0.2">
      <c r="D159" s="17">
        <f t="shared" si="2"/>
        <v>5.0000000000000001E-4</v>
      </c>
      <c r="E159" s="20">
        <v>1.1000000000000001E-3</v>
      </c>
      <c r="F159" s="17">
        <v>1.6000000000000001E-3</v>
      </c>
      <c r="G159" s="19" t="s">
        <v>208</v>
      </c>
      <c r="H159" s="19" t="s">
        <v>235</v>
      </c>
    </row>
    <row r="160" spans="4:8" x14ac:dyDescent="0.2">
      <c r="D160" s="17">
        <f t="shared" si="2"/>
        <v>6.9999999999999999E-4</v>
      </c>
      <c r="E160" s="20">
        <v>0</v>
      </c>
      <c r="F160" s="17">
        <v>6.9999999999999999E-4</v>
      </c>
      <c r="G160" s="19" t="s">
        <v>56</v>
      </c>
      <c r="H160" s="19" t="s">
        <v>11</v>
      </c>
    </row>
    <row r="161" spans="4:8" x14ac:dyDescent="0.2">
      <c r="D161" s="17">
        <f t="shared" si="2"/>
        <v>-2.0000000000000001E-4</v>
      </c>
      <c r="E161" s="20">
        <v>2.0000000000000001E-4</v>
      </c>
      <c r="F161" s="18" t="s">
        <v>255</v>
      </c>
      <c r="G161" s="19" t="s">
        <v>164</v>
      </c>
      <c r="H161" s="19" t="s">
        <v>27</v>
      </c>
    </row>
    <row r="162" spans="4:8" x14ac:dyDescent="0.2">
      <c r="D162" s="17">
        <f t="shared" si="2"/>
        <v>-1.1000000000000001E-3</v>
      </c>
      <c r="E162" s="20">
        <v>1.1000000000000001E-3</v>
      </c>
      <c r="F162" s="18" t="s">
        <v>255</v>
      </c>
      <c r="G162" s="19" t="s">
        <v>135</v>
      </c>
      <c r="H162" s="19" t="s">
        <v>36</v>
      </c>
    </row>
    <row r="163" spans="4:8" x14ac:dyDescent="0.2">
      <c r="D163" s="17">
        <f t="shared" si="2"/>
        <v>-6.9999999999999999E-4</v>
      </c>
      <c r="E163" s="20">
        <v>6.9999999999999999E-4</v>
      </c>
      <c r="F163" s="18" t="s">
        <v>255</v>
      </c>
      <c r="G163" s="19" t="s">
        <v>261</v>
      </c>
      <c r="H163" s="19" t="s">
        <v>41</v>
      </c>
    </row>
    <row r="164" spans="4:8" x14ac:dyDescent="0.2">
      <c r="D164" s="17">
        <f t="shared" si="2"/>
        <v>-2.0000000000000001E-4</v>
      </c>
      <c r="E164" s="20">
        <v>2.0000000000000001E-4</v>
      </c>
      <c r="F164" s="18" t="s">
        <v>255</v>
      </c>
      <c r="G164" s="19" t="s">
        <v>264</v>
      </c>
      <c r="H164" s="19" t="s">
        <v>26</v>
      </c>
    </row>
    <row r="165" spans="4:8" x14ac:dyDescent="0.2">
      <c r="D165" s="17">
        <f t="shared" si="2"/>
        <v>-2.0000000000000001E-4</v>
      </c>
      <c r="E165" s="20">
        <v>2.0000000000000001E-4</v>
      </c>
      <c r="F165" s="18" t="s">
        <v>255</v>
      </c>
      <c r="G165" s="19" t="s">
        <v>290</v>
      </c>
      <c r="H165" s="19" t="s">
        <v>36</v>
      </c>
    </row>
    <row r="166" spans="4:8" x14ac:dyDescent="0.2">
      <c r="D166" s="17">
        <f t="shared" si="2"/>
        <v>1.7000000000000001E-3</v>
      </c>
      <c r="E166" s="20">
        <v>2E-3</v>
      </c>
      <c r="F166" s="17">
        <v>3.7000000000000002E-3</v>
      </c>
      <c r="G166" s="19" t="s">
        <v>210</v>
      </c>
      <c r="H166" s="19" t="s">
        <v>38</v>
      </c>
    </row>
    <row r="167" spans="4:8" x14ac:dyDescent="0.2">
      <c r="D167" s="17">
        <f t="shared" si="2"/>
        <v>-2.9999999999999997E-4</v>
      </c>
      <c r="E167" s="20">
        <v>2.9999999999999997E-4</v>
      </c>
      <c r="F167" s="18" t="s">
        <v>255</v>
      </c>
      <c r="G167" s="19" t="s">
        <v>356</v>
      </c>
      <c r="H167" s="19" t="s">
        <v>50</v>
      </c>
    </row>
    <row r="168" spans="4:8" x14ac:dyDescent="0.2">
      <c r="D168" s="17">
        <f t="shared" si="2"/>
        <v>-8.9999999999999998E-4</v>
      </c>
      <c r="E168" s="20">
        <v>8.9999999999999998E-4</v>
      </c>
      <c r="F168" s="18" t="s">
        <v>255</v>
      </c>
      <c r="G168" s="19" t="s">
        <v>336</v>
      </c>
      <c r="H168" s="19" t="s">
        <v>50</v>
      </c>
    </row>
    <row r="169" spans="4:8" x14ac:dyDescent="0.2">
      <c r="D169" s="17">
        <f t="shared" si="2"/>
        <v>-6.4000000000000003E-3</v>
      </c>
      <c r="E169" s="20">
        <v>6.4000000000000003E-3</v>
      </c>
      <c r="F169" s="18" t="s">
        <v>255</v>
      </c>
      <c r="G169" s="19" t="s">
        <v>357</v>
      </c>
      <c r="H169" s="19" t="s">
        <v>50</v>
      </c>
    </row>
    <row r="170" spans="4:8" x14ac:dyDescent="0.2">
      <c r="D170" s="17">
        <f t="shared" si="2"/>
        <v>-4.1999999999999997E-3</v>
      </c>
      <c r="E170" s="20">
        <v>4.1999999999999997E-3</v>
      </c>
      <c r="F170" s="18" t="s">
        <v>255</v>
      </c>
      <c r="G170" s="19" t="s">
        <v>343</v>
      </c>
      <c r="H170" s="19" t="s">
        <v>50</v>
      </c>
    </row>
    <row r="171" spans="4:8" x14ac:dyDescent="0.2">
      <c r="D171" s="17">
        <f t="shared" si="2"/>
        <v>-1E-4</v>
      </c>
      <c r="E171" s="20">
        <v>1E-4</v>
      </c>
      <c r="F171" s="18" t="s">
        <v>255</v>
      </c>
      <c r="G171" s="19" t="s">
        <v>346</v>
      </c>
      <c r="H171" s="19" t="s">
        <v>50</v>
      </c>
    </row>
    <row r="172" spans="4:8" x14ac:dyDescent="0.2">
      <c r="D172" s="17">
        <f t="shared" si="2"/>
        <v>-5.9999999999999995E-4</v>
      </c>
      <c r="E172" s="20">
        <v>5.9999999999999995E-4</v>
      </c>
      <c r="F172" s="18" t="s">
        <v>255</v>
      </c>
      <c r="G172" s="19" t="s">
        <v>337</v>
      </c>
      <c r="H172" s="19" t="s">
        <v>50</v>
      </c>
    </row>
    <row r="173" spans="4:8" ht="24" x14ac:dyDescent="0.2">
      <c r="D173" s="17">
        <f t="shared" si="2"/>
        <v>-1E-4</v>
      </c>
      <c r="E173" s="20">
        <v>1E-4</v>
      </c>
      <c r="F173" s="18" t="s">
        <v>255</v>
      </c>
      <c r="G173" s="19" t="s">
        <v>345</v>
      </c>
      <c r="H173" s="19" t="s">
        <v>50</v>
      </c>
    </row>
    <row r="174" spans="4:8" x14ac:dyDescent="0.2">
      <c r="D174" s="17">
        <f t="shared" si="2"/>
        <v>4.1000000000000003E-3</v>
      </c>
      <c r="E174" s="20">
        <v>0</v>
      </c>
      <c r="F174" s="17">
        <v>4.1000000000000003E-3</v>
      </c>
      <c r="G174" s="19" t="s">
        <v>224</v>
      </c>
      <c r="H174" s="19" t="s">
        <v>50</v>
      </c>
    </row>
    <row r="175" spans="4:8" x14ac:dyDescent="0.2">
      <c r="D175" s="17">
        <f t="shared" si="2"/>
        <v>-8.9999999999999998E-4</v>
      </c>
      <c r="E175" s="20">
        <v>8.9999999999999998E-4</v>
      </c>
      <c r="F175" s="18" t="s">
        <v>255</v>
      </c>
      <c r="G175" s="19" t="s">
        <v>120</v>
      </c>
      <c r="H175" s="19" t="s">
        <v>40</v>
      </c>
    </row>
    <row r="176" spans="4:8" x14ac:dyDescent="0.2">
      <c r="D176" s="17">
        <f t="shared" si="2"/>
        <v>-1E-4</v>
      </c>
      <c r="E176" s="20">
        <v>1E-4</v>
      </c>
      <c r="F176" s="18" t="s">
        <v>255</v>
      </c>
      <c r="G176" s="19" t="s">
        <v>275</v>
      </c>
      <c r="H176" s="19" t="s">
        <v>11</v>
      </c>
    </row>
    <row r="177" spans="4:8" x14ac:dyDescent="0.2">
      <c r="D177" s="17">
        <f t="shared" si="2"/>
        <v>-1.2999999999999999E-3</v>
      </c>
      <c r="E177" s="20">
        <v>1.2999999999999999E-3</v>
      </c>
      <c r="F177" s="18" t="s">
        <v>255</v>
      </c>
      <c r="G177" s="19" t="s">
        <v>76</v>
      </c>
      <c r="H177" s="19" t="s">
        <v>11</v>
      </c>
    </row>
    <row r="178" spans="4:8" x14ac:dyDescent="0.2">
      <c r="D178" s="17">
        <f t="shared" si="2"/>
        <v>0</v>
      </c>
      <c r="E178" s="20">
        <v>0</v>
      </c>
      <c r="F178" s="18" t="s">
        <v>255</v>
      </c>
      <c r="G178" s="19" t="s">
        <v>283</v>
      </c>
      <c r="H178" s="19" t="s">
        <v>11</v>
      </c>
    </row>
    <row r="179" spans="4:8" x14ac:dyDescent="0.2">
      <c r="D179" s="17">
        <f t="shared" si="2"/>
        <v>3.0000000000000001E-3</v>
      </c>
      <c r="E179" s="20">
        <v>0</v>
      </c>
      <c r="F179" s="21">
        <v>3.0000000000000001E-3</v>
      </c>
      <c r="G179" s="19" t="s">
        <v>55</v>
      </c>
      <c r="H179" s="19" t="s">
        <v>11</v>
      </c>
    </row>
    <row r="180" spans="4:8" x14ac:dyDescent="0.2">
      <c r="D180" s="17">
        <f t="shared" si="2"/>
        <v>-8.0000000000000004E-4</v>
      </c>
      <c r="E180" s="20">
        <v>8.0000000000000004E-4</v>
      </c>
      <c r="F180" s="18" t="s">
        <v>255</v>
      </c>
      <c r="G180" s="19" t="s">
        <v>109</v>
      </c>
      <c r="H180" s="19" t="s">
        <v>232</v>
      </c>
    </row>
    <row r="181" spans="4:8" x14ac:dyDescent="0.2">
      <c r="D181" s="17">
        <f t="shared" si="2"/>
        <v>-1E-3</v>
      </c>
      <c r="E181" s="20">
        <v>1E-3</v>
      </c>
      <c r="F181" s="18" t="s">
        <v>255</v>
      </c>
      <c r="G181" s="19" t="s">
        <v>118</v>
      </c>
      <c r="H181" s="19" t="s">
        <v>40</v>
      </c>
    </row>
    <row r="182" spans="4:8" x14ac:dyDescent="0.2">
      <c r="D182" s="17">
        <f t="shared" si="2"/>
        <v>-4.0000000000000002E-4</v>
      </c>
      <c r="E182" s="20">
        <v>4.0000000000000002E-4</v>
      </c>
      <c r="F182" s="18" t="s">
        <v>255</v>
      </c>
      <c r="G182" s="19" t="s">
        <v>153</v>
      </c>
      <c r="H182" s="19" t="s">
        <v>33</v>
      </c>
    </row>
    <row r="183" spans="4:8" x14ac:dyDescent="0.2">
      <c r="D183" s="17">
        <f t="shared" si="2"/>
        <v>1.6999999999999999E-3</v>
      </c>
      <c r="E183" s="20">
        <v>4.0000000000000002E-4</v>
      </c>
      <c r="F183" s="17">
        <v>2.0999999999999999E-3</v>
      </c>
      <c r="G183" s="19" t="s">
        <v>114</v>
      </c>
      <c r="H183" s="19" t="s">
        <v>239</v>
      </c>
    </row>
    <row r="184" spans="4:8" x14ac:dyDescent="0.2">
      <c r="D184" s="17">
        <f t="shared" si="2"/>
        <v>-2.0000000000000001E-4</v>
      </c>
      <c r="E184" s="20">
        <v>2.0000000000000001E-4</v>
      </c>
      <c r="F184" s="18" t="s">
        <v>255</v>
      </c>
      <c r="G184" s="19" t="s">
        <v>143</v>
      </c>
      <c r="H184" s="19" t="s">
        <v>27</v>
      </c>
    </row>
    <row r="185" spans="4:8" x14ac:dyDescent="0.2">
      <c r="D185" s="17">
        <f t="shared" si="2"/>
        <v>-2.0000000000000001E-4</v>
      </c>
      <c r="E185" s="20">
        <v>2.0000000000000001E-4</v>
      </c>
      <c r="F185" s="18" t="s">
        <v>255</v>
      </c>
      <c r="G185" s="19" t="s">
        <v>117</v>
      </c>
      <c r="H185" s="19" t="s">
        <v>40</v>
      </c>
    </row>
    <row r="186" spans="4:8" x14ac:dyDescent="0.2">
      <c r="D186" s="17">
        <f t="shared" si="2"/>
        <v>-2.0000000000000001E-4</v>
      </c>
      <c r="E186" s="20">
        <v>2.0000000000000001E-4</v>
      </c>
      <c r="F186" s="18" t="s">
        <v>255</v>
      </c>
      <c r="G186" s="19" t="s">
        <v>124</v>
      </c>
      <c r="H186" s="19" t="s">
        <v>39</v>
      </c>
    </row>
    <row r="187" spans="4:8" x14ac:dyDescent="0.2">
      <c r="D187" s="17">
        <f t="shared" si="2"/>
        <v>2.3999999999999998E-3</v>
      </c>
      <c r="E187" s="20">
        <v>0</v>
      </c>
      <c r="F187" s="17">
        <v>2.3999999999999998E-3</v>
      </c>
      <c r="G187" s="19" t="s">
        <v>191</v>
      </c>
      <c r="H187" s="19" t="s">
        <v>235</v>
      </c>
    </row>
    <row r="188" spans="4:8" x14ac:dyDescent="0.2">
      <c r="D188" s="17">
        <f t="shared" si="2"/>
        <v>-1.2999999999999999E-3</v>
      </c>
      <c r="E188" s="20">
        <v>1.2999999999999999E-3</v>
      </c>
      <c r="F188" s="18" t="s">
        <v>255</v>
      </c>
      <c r="G188" s="19" t="s">
        <v>112</v>
      </c>
      <c r="H188" s="19" t="s">
        <v>232</v>
      </c>
    </row>
    <row r="189" spans="4:8" x14ac:dyDescent="0.2">
      <c r="D189" s="17">
        <f t="shared" si="2"/>
        <v>-1E-4</v>
      </c>
      <c r="E189" s="20">
        <v>1E-4</v>
      </c>
      <c r="F189" s="18" t="s">
        <v>255</v>
      </c>
      <c r="G189" s="19" t="s">
        <v>289</v>
      </c>
      <c r="H189" s="19" t="s">
        <v>11</v>
      </c>
    </row>
    <row r="190" spans="4:8" x14ac:dyDescent="0.2">
      <c r="D190" s="17">
        <f t="shared" si="2"/>
        <v>0</v>
      </c>
      <c r="E190" s="20">
        <v>0</v>
      </c>
      <c r="F190" s="18" t="s">
        <v>255</v>
      </c>
      <c r="G190" s="19" t="s">
        <v>104</v>
      </c>
      <c r="H190" s="19" t="s">
        <v>232</v>
      </c>
    </row>
    <row r="191" spans="4:8" x14ac:dyDescent="0.2">
      <c r="D191" s="17">
        <f t="shared" si="2"/>
        <v>-1E-4</v>
      </c>
      <c r="E191" s="20">
        <v>1E-4</v>
      </c>
      <c r="F191" s="18" t="s">
        <v>255</v>
      </c>
      <c r="G191" s="19" t="s">
        <v>166</v>
      </c>
      <c r="H191" s="19" t="s">
        <v>242</v>
      </c>
    </row>
    <row r="192" spans="4:8" x14ac:dyDescent="0.2">
      <c r="D192" s="17">
        <f t="shared" si="2"/>
        <v>-1.6000000000000001E-3</v>
      </c>
      <c r="E192" s="20">
        <v>1.6000000000000001E-3</v>
      </c>
      <c r="F192" s="18" t="s">
        <v>255</v>
      </c>
      <c r="G192" s="19" t="s">
        <v>191</v>
      </c>
      <c r="H192" s="19" t="s">
        <v>235</v>
      </c>
    </row>
    <row r="193" spans="4:8" x14ac:dyDescent="0.2">
      <c r="D193" s="17">
        <f t="shared" si="2"/>
        <v>0</v>
      </c>
      <c r="E193" s="20">
        <v>0</v>
      </c>
      <c r="F193" s="18" t="s">
        <v>255</v>
      </c>
      <c r="G193" s="19" t="s">
        <v>258</v>
      </c>
      <c r="H193" s="19" t="s">
        <v>11</v>
      </c>
    </row>
    <row r="194" spans="4:8" x14ac:dyDescent="0.2">
      <c r="D194" s="17">
        <f t="shared" si="2"/>
        <v>6.3E-3</v>
      </c>
      <c r="E194" s="20">
        <v>5.9999999999999995E-4</v>
      </c>
      <c r="F194" s="17">
        <v>6.8999999999999999E-3</v>
      </c>
      <c r="G194" s="19" t="s">
        <v>140</v>
      </c>
      <c r="H194" s="19" t="s">
        <v>236</v>
      </c>
    </row>
    <row r="195" spans="4:8" x14ac:dyDescent="0.2">
      <c r="D195" s="17">
        <f t="shared" ref="D195:D258" si="3">F195-E195</f>
        <v>3.2000000000000002E-3</v>
      </c>
      <c r="E195" s="20">
        <v>5.0000000000000001E-4</v>
      </c>
      <c r="F195" s="17">
        <v>3.7000000000000002E-3</v>
      </c>
      <c r="G195" s="19" t="s">
        <v>190</v>
      </c>
      <c r="H195" s="19" t="s">
        <v>11</v>
      </c>
    </row>
    <row r="196" spans="4:8" x14ac:dyDescent="0.2">
      <c r="D196" s="17">
        <f t="shared" si="3"/>
        <v>-1E-4</v>
      </c>
      <c r="E196" s="20">
        <v>1E-4</v>
      </c>
      <c r="F196" s="18" t="s">
        <v>255</v>
      </c>
      <c r="G196" s="19" t="s">
        <v>168</v>
      </c>
      <c r="H196" s="19" t="s">
        <v>29</v>
      </c>
    </row>
    <row r="197" spans="4:8" x14ac:dyDescent="0.2">
      <c r="D197" s="17">
        <f t="shared" si="3"/>
        <v>-5.0000000000000001E-4</v>
      </c>
      <c r="E197" s="20">
        <v>5.0000000000000001E-4</v>
      </c>
      <c r="F197" s="18" t="s">
        <v>255</v>
      </c>
      <c r="G197" s="19" t="s">
        <v>129</v>
      </c>
      <c r="H197" s="19" t="s">
        <v>38</v>
      </c>
    </row>
    <row r="198" spans="4:8" x14ac:dyDescent="0.2">
      <c r="D198" s="17">
        <f t="shared" si="3"/>
        <v>-1E-3</v>
      </c>
      <c r="E198" s="20">
        <v>1E-3</v>
      </c>
      <c r="F198" s="18" t="s">
        <v>255</v>
      </c>
      <c r="G198" s="19" t="s">
        <v>293</v>
      </c>
      <c r="H198" s="19" t="s">
        <v>35</v>
      </c>
    </row>
    <row r="199" spans="4:8" x14ac:dyDescent="0.2">
      <c r="D199" s="17">
        <f t="shared" si="3"/>
        <v>-4.0000000000000002E-4</v>
      </c>
      <c r="E199" s="20">
        <v>4.0000000000000002E-4</v>
      </c>
      <c r="F199" s="18" t="s">
        <v>255</v>
      </c>
      <c r="G199" s="19" t="s">
        <v>139</v>
      </c>
      <c r="H199" s="19" t="s">
        <v>236</v>
      </c>
    </row>
    <row r="200" spans="4:8" x14ac:dyDescent="0.2">
      <c r="D200" s="17">
        <f t="shared" si="3"/>
        <v>-3.3999999999999985E-3</v>
      </c>
      <c r="E200" s="20">
        <v>1.6799999999999999E-2</v>
      </c>
      <c r="F200" s="17">
        <v>1.34E-2</v>
      </c>
      <c r="G200" s="19" t="s">
        <v>101</v>
      </c>
      <c r="H200" s="19" t="s">
        <v>41</v>
      </c>
    </row>
    <row r="201" spans="4:8" x14ac:dyDescent="0.2">
      <c r="D201" s="17">
        <f t="shared" si="3"/>
        <v>-5.0000000000000001E-4</v>
      </c>
      <c r="E201" s="20">
        <v>5.0000000000000001E-4</v>
      </c>
      <c r="F201" s="18" t="s">
        <v>255</v>
      </c>
      <c r="G201" s="19" t="s">
        <v>73</v>
      </c>
      <c r="H201" s="19" t="s">
        <v>11</v>
      </c>
    </row>
    <row r="202" spans="4:8" x14ac:dyDescent="0.2">
      <c r="D202" s="17">
        <f t="shared" si="3"/>
        <v>5.0000000000000001E-4</v>
      </c>
      <c r="E202" s="20">
        <v>0</v>
      </c>
      <c r="F202" s="21">
        <v>5.0000000000000001E-4</v>
      </c>
      <c r="G202" s="19" t="s">
        <v>64</v>
      </c>
      <c r="H202" s="19" t="s">
        <v>11</v>
      </c>
    </row>
    <row r="203" spans="4:8" x14ac:dyDescent="0.2">
      <c r="D203" s="17">
        <f t="shared" si="3"/>
        <v>5.3E-3</v>
      </c>
      <c r="E203" s="20" t="s">
        <v>255</v>
      </c>
      <c r="F203" s="17">
        <v>5.3E-3</v>
      </c>
      <c r="G203" s="19" t="s">
        <v>98</v>
      </c>
      <c r="H203" s="19" t="s">
        <v>41</v>
      </c>
    </row>
    <row r="204" spans="4:8" x14ac:dyDescent="0.2">
      <c r="D204" s="17">
        <f t="shared" si="3"/>
        <v>-3.6999999999999997E-3</v>
      </c>
      <c r="E204" s="20">
        <v>4.1999999999999997E-3</v>
      </c>
      <c r="F204" s="17">
        <v>5.0000000000000001E-4</v>
      </c>
      <c r="G204" s="19" t="s">
        <v>80</v>
      </c>
      <c r="H204" s="19" t="s">
        <v>11</v>
      </c>
    </row>
    <row r="205" spans="4:8" x14ac:dyDescent="0.2">
      <c r="D205" s="17">
        <f t="shared" si="3"/>
        <v>7.000000000000001E-4</v>
      </c>
      <c r="E205" s="20">
        <v>4.0000000000000002E-4</v>
      </c>
      <c r="F205" s="17">
        <v>1.1000000000000001E-3</v>
      </c>
      <c r="G205" s="19" t="s">
        <v>59</v>
      </c>
      <c r="H205" s="19" t="s">
        <v>11</v>
      </c>
    </row>
    <row r="206" spans="4:8" x14ac:dyDescent="0.2">
      <c r="D206" s="17">
        <f t="shared" si="3"/>
        <v>2E-3</v>
      </c>
      <c r="E206" s="20">
        <v>0</v>
      </c>
      <c r="F206" s="17">
        <v>2E-3</v>
      </c>
      <c r="G206" s="19" t="s">
        <v>215</v>
      </c>
      <c r="H206" s="19" t="s">
        <v>27</v>
      </c>
    </row>
    <row r="207" spans="4:8" x14ac:dyDescent="0.2">
      <c r="D207" s="17">
        <f t="shared" si="3"/>
        <v>-5.9999999999999995E-4</v>
      </c>
      <c r="E207" s="20">
        <v>5.9999999999999995E-4</v>
      </c>
      <c r="F207" s="18" t="s">
        <v>255</v>
      </c>
      <c r="G207" s="19" t="s">
        <v>110</v>
      </c>
      <c r="H207" s="19" t="s">
        <v>232</v>
      </c>
    </row>
    <row r="208" spans="4:8" x14ac:dyDescent="0.2">
      <c r="D208" s="17">
        <f t="shared" si="3"/>
        <v>-2.9999999999999997E-4</v>
      </c>
      <c r="E208" s="20">
        <v>2.9999999999999997E-4</v>
      </c>
      <c r="F208" s="18" t="s">
        <v>255</v>
      </c>
      <c r="G208" s="19" t="s">
        <v>71</v>
      </c>
      <c r="H208" s="19" t="s">
        <v>11</v>
      </c>
    </row>
    <row r="209" spans="4:8" x14ac:dyDescent="0.2">
      <c r="D209" s="17">
        <f t="shared" si="3"/>
        <v>-1.2999999999999999E-3</v>
      </c>
      <c r="E209" s="20">
        <v>1.2999999999999999E-3</v>
      </c>
      <c r="F209" s="18" t="s">
        <v>255</v>
      </c>
      <c r="G209" s="19" t="s">
        <v>130</v>
      </c>
      <c r="H209" s="19" t="s">
        <v>38</v>
      </c>
    </row>
    <row r="210" spans="4:8" x14ac:dyDescent="0.2">
      <c r="D210" s="17">
        <f t="shared" si="3"/>
        <v>-5.0000000000000001E-4</v>
      </c>
      <c r="E210" s="20">
        <v>5.0000000000000001E-4</v>
      </c>
      <c r="F210" s="18" t="s">
        <v>255</v>
      </c>
      <c r="G210" s="19" t="s">
        <v>70</v>
      </c>
      <c r="H210" s="19" t="s">
        <v>11</v>
      </c>
    </row>
    <row r="211" spans="4:8" x14ac:dyDescent="0.2">
      <c r="D211" s="17">
        <f t="shared" si="3"/>
        <v>-8.9999999999999998E-4</v>
      </c>
      <c r="E211" s="20">
        <v>8.9999999999999998E-4</v>
      </c>
      <c r="F211" s="18" t="s">
        <v>255</v>
      </c>
      <c r="G211" s="19" t="s">
        <v>81</v>
      </c>
      <c r="H211" s="19" t="s">
        <v>11</v>
      </c>
    </row>
    <row r="212" spans="4:8" x14ac:dyDescent="0.2">
      <c r="D212" s="17">
        <f t="shared" si="3"/>
        <v>-5.0000000000000001E-4</v>
      </c>
      <c r="E212" s="20">
        <v>5.0000000000000001E-4</v>
      </c>
      <c r="F212" s="18" t="s">
        <v>255</v>
      </c>
      <c r="G212" s="19" t="s">
        <v>265</v>
      </c>
      <c r="H212" s="19" t="s">
        <v>37</v>
      </c>
    </row>
    <row r="213" spans="4:8" x14ac:dyDescent="0.2">
      <c r="D213" s="17">
        <f t="shared" si="3"/>
        <v>-1E-4</v>
      </c>
      <c r="E213" s="20">
        <v>1E-4</v>
      </c>
      <c r="F213" s="18" t="s">
        <v>255</v>
      </c>
      <c r="G213" s="19" t="s">
        <v>87</v>
      </c>
      <c r="H213" s="19" t="s">
        <v>27</v>
      </c>
    </row>
    <row r="214" spans="4:8" x14ac:dyDescent="0.2">
      <c r="D214" s="17">
        <f t="shared" si="3"/>
        <v>-1E-4</v>
      </c>
      <c r="E214" s="20">
        <v>1E-4</v>
      </c>
      <c r="F214" s="18" t="s">
        <v>255</v>
      </c>
      <c r="G214" s="19" t="s">
        <v>286</v>
      </c>
      <c r="H214" s="19" t="s">
        <v>11</v>
      </c>
    </row>
    <row r="215" spans="4:8" x14ac:dyDescent="0.2">
      <c r="D215" s="17">
        <f t="shared" si="3"/>
        <v>-1E-4</v>
      </c>
      <c r="E215" s="20">
        <v>1E-4</v>
      </c>
      <c r="F215" s="18" t="s">
        <v>255</v>
      </c>
      <c r="G215" s="19" t="s">
        <v>295</v>
      </c>
      <c r="H215" s="19" t="s">
        <v>30</v>
      </c>
    </row>
    <row r="216" spans="4:8" x14ac:dyDescent="0.2">
      <c r="D216" s="17">
        <f t="shared" si="3"/>
        <v>-2E-3</v>
      </c>
      <c r="E216" s="20">
        <v>2E-3</v>
      </c>
      <c r="F216" s="18" t="s">
        <v>255</v>
      </c>
      <c r="G216" s="19" t="s">
        <v>98</v>
      </c>
      <c r="H216" s="19" t="s">
        <v>41</v>
      </c>
    </row>
    <row r="217" spans="4:8" x14ac:dyDescent="0.2">
      <c r="D217" s="17">
        <f t="shared" si="3"/>
        <v>0</v>
      </c>
      <c r="E217" s="20">
        <v>0</v>
      </c>
      <c r="F217" s="18" t="s">
        <v>255</v>
      </c>
      <c r="G217" s="19" t="s">
        <v>115</v>
      </c>
      <c r="H217" s="19" t="s">
        <v>40</v>
      </c>
    </row>
    <row r="218" spans="4:8" x14ac:dyDescent="0.2">
      <c r="D218" s="17">
        <f t="shared" si="3"/>
        <v>-6.9999999999999999E-4</v>
      </c>
      <c r="E218" s="20">
        <v>6.9999999999999999E-4</v>
      </c>
      <c r="F218" s="18" t="s">
        <v>255</v>
      </c>
      <c r="G218" s="19" t="s">
        <v>156</v>
      </c>
      <c r="H218" s="19" t="s">
        <v>32</v>
      </c>
    </row>
    <row r="219" spans="4:8" x14ac:dyDescent="0.2">
      <c r="D219" s="17">
        <f t="shared" si="3"/>
        <v>-8.0000000000000004E-4</v>
      </c>
      <c r="E219" s="20">
        <v>8.0000000000000004E-4</v>
      </c>
      <c r="F219" s="18" t="s">
        <v>255</v>
      </c>
      <c r="G219" s="19" t="s">
        <v>257</v>
      </c>
      <c r="H219" s="19" t="s">
        <v>38</v>
      </c>
    </row>
    <row r="220" spans="4:8" x14ac:dyDescent="0.2">
      <c r="D220" s="17">
        <f t="shared" si="3"/>
        <v>-2.0000000000000001E-4</v>
      </c>
      <c r="E220" s="20">
        <v>2.0000000000000001E-4</v>
      </c>
      <c r="F220" s="18" t="s">
        <v>255</v>
      </c>
      <c r="G220" s="19" t="s">
        <v>49</v>
      </c>
      <c r="H220" s="19" t="s">
        <v>35</v>
      </c>
    </row>
    <row r="221" spans="4:8" x14ac:dyDescent="0.2">
      <c r="D221" s="17">
        <f t="shared" si="3"/>
        <v>-6.9999999999999999E-4</v>
      </c>
      <c r="E221" s="20">
        <v>6.9999999999999999E-4</v>
      </c>
      <c r="F221" s="18" t="s">
        <v>255</v>
      </c>
      <c r="G221" s="19" t="s">
        <v>83</v>
      </c>
      <c r="H221" s="19" t="s">
        <v>26</v>
      </c>
    </row>
    <row r="222" spans="4:8" x14ac:dyDescent="0.2">
      <c r="D222" s="17">
        <f t="shared" si="3"/>
        <v>-5.9999999999999995E-4</v>
      </c>
      <c r="E222" s="20">
        <v>5.9999999999999995E-4</v>
      </c>
      <c r="F222" s="18" t="s">
        <v>255</v>
      </c>
      <c r="G222" s="19" t="s">
        <v>136</v>
      </c>
      <c r="H222" s="19" t="s">
        <v>36</v>
      </c>
    </row>
    <row r="223" spans="4:8" x14ac:dyDescent="0.2">
      <c r="D223" s="17">
        <f t="shared" si="3"/>
        <v>-2.0000000000000001E-4</v>
      </c>
      <c r="E223" s="20">
        <v>2.0000000000000001E-4</v>
      </c>
      <c r="F223" s="18" t="s">
        <v>255</v>
      </c>
      <c r="G223" s="19" t="s">
        <v>155</v>
      </c>
      <c r="H223" s="19" t="s">
        <v>11</v>
      </c>
    </row>
    <row r="224" spans="4:8" x14ac:dyDescent="0.2">
      <c r="D224" s="17">
        <f t="shared" si="3"/>
        <v>-8.9999999999999998E-4</v>
      </c>
      <c r="E224" s="20">
        <v>8.9999999999999998E-4</v>
      </c>
      <c r="F224" s="18" t="s">
        <v>255</v>
      </c>
      <c r="G224" s="19" t="s">
        <v>144</v>
      </c>
      <c r="H224" s="19" t="s">
        <v>35</v>
      </c>
    </row>
    <row r="225" spans="4:8" x14ac:dyDescent="0.2">
      <c r="D225" s="17">
        <f t="shared" si="3"/>
        <v>6.9999999999999999E-4</v>
      </c>
      <c r="E225" s="20">
        <v>5.9999999999999995E-4</v>
      </c>
      <c r="F225" s="17">
        <v>1.2999999999999999E-3</v>
      </c>
      <c r="G225" s="19" t="s">
        <v>154</v>
      </c>
      <c r="H225" s="19" t="s">
        <v>33</v>
      </c>
    </row>
    <row r="226" spans="4:8" x14ac:dyDescent="0.2">
      <c r="D226" s="17">
        <f t="shared" si="3"/>
        <v>-1.1000000000000003E-3</v>
      </c>
      <c r="E226" s="20">
        <v>4.1000000000000003E-3</v>
      </c>
      <c r="F226" s="17">
        <v>3.0000000000000001E-3</v>
      </c>
      <c r="G226" s="19" t="s">
        <v>51</v>
      </c>
      <c r="H226" s="19" t="s">
        <v>37</v>
      </c>
    </row>
    <row r="227" spans="4:8" x14ac:dyDescent="0.2">
      <c r="D227" s="17">
        <f t="shared" si="3"/>
        <v>-2.0000000000000001E-4</v>
      </c>
      <c r="E227" s="20">
        <v>2.0000000000000001E-4</v>
      </c>
      <c r="F227" s="18" t="s">
        <v>255</v>
      </c>
      <c r="G227" s="19" t="s">
        <v>147</v>
      </c>
      <c r="H227" s="19" t="s">
        <v>260</v>
      </c>
    </row>
    <row r="228" spans="4:8" x14ac:dyDescent="0.2">
      <c r="D228" s="17">
        <f t="shared" si="3"/>
        <v>-1E-4</v>
      </c>
      <c r="E228" s="20">
        <v>1E-4</v>
      </c>
      <c r="F228" s="18" t="s">
        <v>255</v>
      </c>
      <c r="G228" s="19" t="s">
        <v>146</v>
      </c>
      <c r="H228" s="19" t="s">
        <v>260</v>
      </c>
    </row>
    <row r="229" spans="4:8" x14ac:dyDescent="0.2">
      <c r="D229" s="17">
        <f t="shared" si="3"/>
        <v>1E-4</v>
      </c>
      <c r="E229" s="20">
        <v>0</v>
      </c>
      <c r="F229" s="17">
        <v>1E-4</v>
      </c>
      <c r="G229" s="19" t="s">
        <v>67</v>
      </c>
      <c r="H229" s="19" t="s">
        <v>11</v>
      </c>
    </row>
    <row r="230" spans="4:8" x14ac:dyDescent="0.2">
      <c r="D230" s="17">
        <f t="shared" si="3"/>
        <v>1.52E-2</v>
      </c>
      <c r="E230" s="20">
        <v>0</v>
      </c>
      <c r="F230" s="17">
        <v>1.52E-2</v>
      </c>
      <c r="G230" s="19" t="s">
        <v>183</v>
      </c>
      <c r="H230" s="19" t="s">
        <v>232</v>
      </c>
    </row>
    <row r="231" spans="4:8" x14ac:dyDescent="0.2">
      <c r="D231" s="17">
        <f t="shared" si="3"/>
        <v>-2.0000000000000001E-4</v>
      </c>
      <c r="E231" s="20">
        <v>2.0000000000000001E-4</v>
      </c>
      <c r="F231" s="18" t="s">
        <v>255</v>
      </c>
      <c r="G231" s="19" t="s">
        <v>94</v>
      </c>
      <c r="H231" s="19" t="s">
        <v>235</v>
      </c>
    </row>
    <row r="232" spans="4:8" x14ac:dyDescent="0.2">
      <c r="D232" s="17">
        <f t="shared" si="3"/>
        <v>-8.9999999999999998E-4</v>
      </c>
      <c r="E232" s="20">
        <v>8.9999999999999998E-4</v>
      </c>
      <c r="F232" s="18" t="s">
        <v>255</v>
      </c>
      <c r="G232" s="19" t="s">
        <v>78</v>
      </c>
      <c r="H232" s="19" t="s">
        <v>11</v>
      </c>
    </row>
    <row r="233" spans="4:8" x14ac:dyDescent="0.2">
      <c r="D233" s="17">
        <f t="shared" si="3"/>
        <v>-5.0000000000000001E-4</v>
      </c>
      <c r="E233" s="20">
        <v>5.0000000000000001E-4</v>
      </c>
      <c r="F233" s="18" t="s">
        <v>255</v>
      </c>
      <c r="G233" s="19" t="s">
        <v>267</v>
      </c>
      <c r="H233" s="19" t="s">
        <v>37</v>
      </c>
    </row>
    <row r="234" spans="4:8" x14ac:dyDescent="0.2">
      <c r="D234" s="17">
        <f t="shared" si="3"/>
        <v>-1E-4</v>
      </c>
      <c r="E234" s="20">
        <v>1E-4</v>
      </c>
      <c r="F234" s="18" t="s">
        <v>255</v>
      </c>
      <c r="G234" s="19" t="s">
        <v>287</v>
      </c>
      <c r="H234" s="19" t="s">
        <v>11</v>
      </c>
    </row>
    <row r="235" spans="4:8" x14ac:dyDescent="0.2">
      <c r="D235" s="17">
        <f t="shared" si="3"/>
        <v>-2.0000000000000001E-4</v>
      </c>
      <c r="E235" s="20">
        <v>2.0000000000000001E-4</v>
      </c>
      <c r="F235" s="18" t="s">
        <v>255</v>
      </c>
      <c r="G235" s="19" t="s">
        <v>125</v>
      </c>
      <c r="H235" s="19" t="s">
        <v>39</v>
      </c>
    </row>
    <row r="236" spans="4:8" x14ac:dyDescent="0.2">
      <c r="D236" s="17">
        <f t="shared" si="3"/>
        <v>5.0000000000000001E-3</v>
      </c>
      <c r="E236" s="20">
        <v>2.9999999999999997E-4</v>
      </c>
      <c r="F236" s="17">
        <v>5.3E-3</v>
      </c>
      <c r="G236" s="19" t="s">
        <v>82</v>
      </c>
      <c r="H236" s="19" t="s">
        <v>11</v>
      </c>
    </row>
    <row r="237" spans="4:8" x14ac:dyDescent="0.2">
      <c r="D237" s="17">
        <f t="shared" si="3"/>
        <v>-5.9999999999999995E-4</v>
      </c>
      <c r="E237" s="20">
        <v>5.9999999999999995E-4</v>
      </c>
      <c r="F237" s="18" t="s">
        <v>255</v>
      </c>
      <c r="G237" s="19" t="s">
        <v>268</v>
      </c>
      <c r="H237" s="19" t="s">
        <v>260</v>
      </c>
    </row>
    <row r="238" spans="4:8" x14ac:dyDescent="0.2">
      <c r="D238" s="17">
        <f t="shared" si="3"/>
        <v>-2.9999999999999997E-4</v>
      </c>
      <c r="E238" s="20">
        <v>2.9999999999999997E-4</v>
      </c>
      <c r="F238" s="18" t="s">
        <v>255</v>
      </c>
      <c r="G238" s="19" t="s">
        <v>90</v>
      </c>
      <c r="H238" s="19" t="s">
        <v>27</v>
      </c>
    </row>
    <row r="239" spans="4:8" x14ac:dyDescent="0.2">
      <c r="D239" s="17">
        <f t="shared" si="3"/>
        <v>-3.4000000000000002E-3</v>
      </c>
      <c r="E239" s="20">
        <v>7.7000000000000002E-3</v>
      </c>
      <c r="F239" s="17">
        <v>4.3E-3</v>
      </c>
      <c r="G239" s="19" t="s">
        <v>216</v>
      </c>
      <c r="H239" s="19" t="s">
        <v>11</v>
      </c>
    </row>
    <row r="240" spans="4:8" x14ac:dyDescent="0.2">
      <c r="D240" s="17">
        <f t="shared" si="3"/>
        <v>0</v>
      </c>
      <c r="E240" s="20">
        <v>0</v>
      </c>
      <c r="F240" s="18" t="s">
        <v>255</v>
      </c>
      <c r="G240" s="19" t="s">
        <v>145</v>
      </c>
      <c r="H240" s="19" t="s">
        <v>260</v>
      </c>
    </row>
    <row r="241" spans="4:8" x14ac:dyDescent="0.2">
      <c r="D241" s="17">
        <f t="shared" si="3"/>
        <v>0</v>
      </c>
      <c r="E241" s="20">
        <v>0</v>
      </c>
      <c r="F241" s="18" t="s">
        <v>255</v>
      </c>
      <c r="G241" s="19" t="s">
        <v>85</v>
      </c>
      <c r="H241" s="19" t="s">
        <v>27</v>
      </c>
    </row>
    <row r="242" spans="4:8" x14ac:dyDescent="0.2">
      <c r="D242" s="17">
        <f t="shared" si="3"/>
        <v>-2.0000000000000001E-4</v>
      </c>
      <c r="E242" s="20">
        <v>2.0000000000000001E-4</v>
      </c>
      <c r="F242" s="18" t="s">
        <v>255</v>
      </c>
      <c r="G242" s="19" t="s">
        <v>105</v>
      </c>
      <c r="H242" s="19" t="s">
        <v>232</v>
      </c>
    </row>
    <row r="243" spans="4:8" x14ac:dyDescent="0.2">
      <c r="D243" s="17">
        <f t="shared" si="3"/>
        <v>-2.0000000000000001E-4</v>
      </c>
      <c r="E243" s="20">
        <v>2.0000000000000001E-4</v>
      </c>
      <c r="F243" s="18" t="s">
        <v>255</v>
      </c>
      <c r="G243" s="19" t="s">
        <v>69</v>
      </c>
      <c r="H243" s="19" t="s">
        <v>11</v>
      </c>
    </row>
    <row r="244" spans="4:8" x14ac:dyDescent="0.2">
      <c r="D244" s="17">
        <f t="shared" si="3"/>
        <v>6.2000000000000006E-3</v>
      </c>
      <c r="E244" s="20">
        <v>1.6199999999999999E-2</v>
      </c>
      <c r="F244" s="17">
        <v>2.24E-2</v>
      </c>
      <c r="G244" s="19" t="s">
        <v>102</v>
      </c>
      <c r="H244" s="19" t="s">
        <v>41</v>
      </c>
    </row>
    <row r="245" spans="4:8" x14ac:dyDescent="0.2">
      <c r="D245" s="17">
        <f t="shared" si="3"/>
        <v>-5.0000000000000001E-4</v>
      </c>
      <c r="E245" s="20">
        <v>5.0000000000000001E-4</v>
      </c>
      <c r="F245" s="18" t="s">
        <v>255</v>
      </c>
      <c r="G245" s="19" t="s">
        <v>161</v>
      </c>
      <c r="H245" s="19" t="s">
        <v>266</v>
      </c>
    </row>
    <row r="246" spans="4:8" x14ac:dyDescent="0.2">
      <c r="D246" s="17">
        <f t="shared" si="3"/>
        <v>-1.5E-3</v>
      </c>
      <c r="E246" s="20">
        <v>1.5E-3</v>
      </c>
      <c r="F246" s="18" t="s">
        <v>255</v>
      </c>
      <c r="G246" s="19" t="s">
        <v>119</v>
      </c>
      <c r="H246" s="19" t="s">
        <v>40</v>
      </c>
    </row>
    <row r="247" spans="4:8" x14ac:dyDescent="0.2">
      <c r="D247" s="17">
        <f t="shared" si="3"/>
        <v>3.2000000000000002E-3</v>
      </c>
      <c r="E247" s="20">
        <v>2.0999999999999999E-3</v>
      </c>
      <c r="F247" s="17">
        <v>5.3E-3</v>
      </c>
      <c r="G247" s="19" t="s">
        <v>97</v>
      </c>
      <c r="H247" s="19" t="s">
        <v>235</v>
      </c>
    </row>
    <row r="248" spans="4:8" x14ac:dyDescent="0.2">
      <c r="D248" s="17">
        <f t="shared" si="3"/>
        <v>-6.9999999999999999E-4</v>
      </c>
      <c r="E248" s="20">
        <v>6.9999999999999999E-4</v>
      </c>
      <c r="F248" s="18" t="s">
        <v>255</v>
      </c>
      <c r="G248" s="19" t="s">
        <v>100</v>
      </c>
      <c r="H248" s="19" t="s">
        <v>41</v>
      </c>
    </row>
    <row r="249" spans="4:8" x14ac:dyDescent="0.2">
      <c r="D249" s="17">
        <f t="shared" si="3"/>
        <v>-2.0000000000000001E-4</v>
      </c>
      <c r="E249" s="20">
        <v>2.0000000000000001E-4</v>
      </c>
      <c r="F249" s="18" t="s">
        <v>255</v>
      </c>
      <c r="G249" s="19" t="s">
        <v>263</v>
      </c>
      <c r="H249" s="19" t="s">
        <v>236</v>
      </c>
    </row>
    <row r="250" spans="4:8" x14ac:dyDescent="0.2">
      <c r="D250" s="17">
        <f t="shared" si="3"/>
        <v>3.3999999999999994E-3</v>
      </c>
      <c r="E250" s="20">
        <v>1.1000000000000001E-3</v>
      </c>
      <c r="F250" s="17">
        <v>4.4999999999999997E-3</v>
      </c>
      <c r="G250" s="19" t="s">
        <v>213</v>
      </c>
      <c r="H250" s="19" t="s">
        <v>38</v>
      </c>
    </row>
    <row r="251" spans="4:8" x14ac:dyDescent="0.2">
      <c r="D251" s="17">
        <f t="shared" si="3"/>
        <v>-4.0000000000000002E-4</v>
      </c>
      <c r="E251" s="20">
        <v>4.0000000000000002E-4</v>
      </c>
      <c r="F251" s="18" t="s">
        <v>255</v>
      </c>
      <c r="G251" s="19" t="s">
        <v>288</v>
      </c>
      <c r="H251" s="19" t="s">
        <v>26</v>
      </c>
    </row>
    <row r="252" spans="4:8" x14ac:dyDescent="0.2">
      <c r="D252" s="17">
        <f t="shared" si="3"/>
        <v>-1E-4</v>
      </c>
      <c r="E252" s="20">
        <v>1E-4</v>
      </c>
      <c r="F252" s="18" t="s">
        <v>255</v>
      </c>
      <c r="G252" s="19" t="s">
        <v>344</v>
      </c>
      <c r="H252" s="19" t="s">
        <v>50</v>
      </c>
    </row>
    <row r="253" spans="4:8" x14ac:dyDescent="0.2">
      <c r="D253" s="17">
        <f t="shared" si="3"/>
        <v>-4.5999999999999999E-3</v>
      </c>
      <c r="E253" s="20">
        <v>4.5999999999999999E-3</v>
      </c>
      <c r="F253" s="18" t="s">
        <v>255</v>
      </c>
      <c r="G253" s="19" t="s">
        <v>354</v>
      </c>
      <c r="H253" s="19" t="s">
        <v>50</v>
      </c>
    </row>
    <row r="254" spans="4:8" x14ac:dyDescent="0.2">
      <c r="D254" s="17">
        <f t="shared" si="3"/>
        <v>-2.0000000000000001E-4</v>
      </c>
      <c r="E254" s="20">
        <v>2.0000000000000001E-4</v>
      </c>
      <c r="F254" s="18" t="s">
        <v>255</v>
      </c>
      <c r="G254" s="19" t="s">
        <v>353</v>
      </c>
      <c r="H254" s="19" t="s">
        <v>50</v>
      </c>
    </row>
    <row r="255" spans="4:8" x14ac:dyDescent="0.2">
      <c r="D255" s="17">
        <f t="shared" si="3"/>
        <v>0</v>
      </c>
      <c r="E255" s="20">
        <v>0</v>
      </c>
      <c r="F255" s="18" t="s">
        <v>255</v>
      </c>
      <c r="G255" s="19" t="s">
        <v>355</v>
      </c>
      <c r="H255" s="19" t="s">
        <v>50</v>
      </c>
    </row>
    <row r="256" spans="4:8" x14ac:dyDescent="0.2">
      <c r="D256" s="17">
        <f t="shared" si="3"/>
        <v>-8.9999999999999998E-4</v>
      </c>
      <c r="E256" s="20">
        <v>8.9999999999999998E-4</v>
      </c>
      <c r="F256" s="18" t="s">
        <v>255</v>
      </c>
      <c r="G256" s="19" t="s">
        <v>341</v>
      </c>
      <c r="H256" s="19" t="s">
        <v>50</v>
      </c>
    </row>
    <row r="257" spans="4:8" x14ac:dyDescent="0.2">
      <c r="D257" s="17">
        <f t="shared" si="3"/>
        <v>-2.0999999999999999E-3</v>
      </c>
      <c r="E257" s="20">
        <v>2.0999999999999999E-3</v>
      </c>
      <c r="F257" s="18" t="s">
        <v>255</v>
      </c>
      <c r="G257" s="19" t="s">
        <v>342</v>
      </c>
      <c r="H257" s="19" t="s">
        <v>50</v>
      </c>
    </row>
    <row r="258" spans="4:8" x14ac:dyDescent="0.2">
      <c r="D258" s="17">
        <f t="shared" si="3"/>
        <v>-1E-4</v>
      </c>
      <c r="E258" s="20">
        <v>1E-4</v>
      </c>
      <c r="F258" s="18" t="s">
        <v>255</v>
      </c>
      <c r="G258" s="19" t="s">
        <v>347</v>
      </c>
      <c r="H258" s="19" t="s">
        <v>50</v>
      </c>
    </row>
    <row r="259" spans="4:8" x14ac:dyDescent="0.2">
      <c r="D259" s="17">
        <f t="shared" ref="D259:D308" si="4">F259-E259</f>
        <v>8.5000000000000006E-3</v>
      </c>
      <c r="E259" s="20">
        <v>0</v>
      </c>
      <c r="F259" s="17">
        <v>8.5000000000000006E-3</v>
      </c>
      <c r="G259" s="19" t="s">
        <v>223</v>
      </c>
      <c r="H259" s="19" t="s">
        <v>50</v>
      </c>
    </row>
    <row r="260" spans="4:8" x14ac:dyDescent="0.2">
      <c r="D260" s="17">
        <f t="shared" si="4"/>
        <v>2.2000000000000001E-3</v>
      </c>
      <c r="E260" s="20">
        <v>0</v>
      </c>
      <c r="F260" s="17">
        <v>2.2000000000000001E-3</v>
      </c>
      <c r="G260" s="19" t="s">
        <v>218</v>
      </c>
      <c r="H260" s="19" t="s">
        <v>50</v>
      </c>
    </row>
    <row r="261" spans="4:8" x14ac:dyDescent="0.2">
      <c r="D261" s="17">
        <f t="shared" si="4"/>
        <v>1.11E-2</v>
      </c>
      <c r="E261" s="20">
        <v>0</v>
      </c>
      <c r="F261" s="17">
        <v>1.11E-2</v>
      </c>
      <c r="G261" s="19" t="s">
        <v>221</v>
      </c>
      <c r="H261" s="19" t="s">
        <v>50</v>
      </c>
    </row>
    <row r="262" spans="4:8" x14ac:dyDescent="0.2">
      <c r="D262" s="17">
        <f t="shared" si="4"/>
        <v>9.4999999999999998E-3</v>
      </c>
      <c r="E262" s="20">
        <v>0</v>
      </c>
      <c r="F262" s="17">
        <v>9.4999999999999998E-3</v>
      </c>
      <c r="G262" s="19" t="s">
        <v>222</v>
      </c>
      <c r="H262" s="19" t="s">
        <v>50</v>
      </c>
    </row>
    <row r="263" spans="4:8" x14ac:dyDescent="0.2">
      <c r="D263" s="17">
        <f t="shared" si="4"/>
        <v>-2.0000000000000001E-4</v>
      </c>
      <c r="E263" s="20">
        <v>2.0000000000000001E-4</v>
      </c>
      <c r="F263" s="18" t="s">
        <v>255</v>
      </c>
      <c r="G263" s="19" t="s">
        <v>121</v>
      </c>
      <c r="H263" s="19" t="s">
        <v>39</v>
      </c>
    </row>
    <row r="264" spans="4:8" x14ac:dyDescent="0.2">
      <c r="D264" s="17">
        <f t="shared" si="4"/>
        <v>1.0999999999999998E-3</v>
      </c>
      <c r="E264" s="20">
        <v>6.9999999999999999E-4</v>
      </c>
      <c r="F264" s="17">
        <v>1.8E-3</v>
      </c>
      <c r="G264" s="19" t="s">
        <v>217</v>
      </c>
      <c r="H264" s="19" t="s">
        <v>236</v>
      </c>
    </row>
    <row r="265" spans="4:8" x14ac:dyDescent="0.2">
      <c r="D265" s="17">
        <f t="shared" si="4"/>
        <v>-1E-4</v>
      </c>
      <c r="E265" s="20">
        <v>1E-4</v>
      </c>
      <c r="F265" s="18" t="s">
        <v>255</v>
      </c>
      <c r="G265" s="19" t="s">
        <v>157</v>
      </c>
      <c r="H265" s="19" t="s">
        <v>32</v>
      </c>
    </row>
    <row r="266" spans="4:8" x14ac:dyDescent="0.2">
      <c r="D266" s="17">
        <f t="shared" si="4"/>
        <v>-1.1000000000000001E-3</v>
      </c>
      <c r="E266" s="20">
        <v>1.1000000000000001E-3</v>
      </c>
      <c r="F266" s="18" t="s">
        <v>255</v>
      </c>
      <c r="G266" s="19" t="s">
        <v>297</v>
      </c>
      <c r="H266" s="19" t="s">
        <v>242</v>
      </c>
    </row>
    <row r="267" spans="4:8" x14ac:dyDescent="0.2">
      <c r="D267" s="17">
        <f t="shared" si="4"/>
        <v>-8.9999999999999998E-4</v>
      </c>
      <c r="E267" s="20">
        <v>8.9999999999999998E-4</v>
      </c>
      <c r="F267" s="17">
        <v>0</v>
      </c>
      <c r="G267" s="19" t="s">
        <v>113</v>
      </c>
      <c r="H267" s="19" t="s">
        <v>232</v>
      </c>
    </row>
    <row r="268" spans="4:8" x14ac:dyDescent="0.2">
      <c r="D268" s="17">
        <f t="shared" si="4"/>
        <v>-4.0000000000000002E-4</v>
      </c>
      <c r="E268" s="20">
        <v>4.0000000000000002E-4</v>
      </c>
      <c r="F268" s="17">
        <v>0</v>
      </c>
      <c r="G268" s="19" t="s">
        <v>62</v>
      </c>
      <c r="H268" s="19" t="s">
        <v>11</v>
      </c>
    </row>
    <row r="269" spans="4:8" x14ac:dyDescent="0.2">
      <c r="D269" s="17">
        <f t="shared" si="4"/>
        <v>-2.9999999999999997E-4</v>
      </c>
      <c r="E269" s="20">
        <v>2.9999999999999997E-4</v>
      </c>
      <c r="F269" s="17">
        <v>0</v>
      </c>
      <c r="G269" s="19" t="s">
        <v>274</v>
      </c>
      <c r="H269" s="19" t="s">
        <v>11</v>
      </c>
    </row>
    <row r="270" spans="4:8" x14ac:dyDescent="0.2">
      <c r="D270" s="17">
        <f t="shared" si="4"/>
        <v>0</v>
      </c>
      <c r="E270" s="20">
        <v>0</v>
      </c>
      <c r="F270" s="17">
        <v>0</v>
      </c>
      <c r="G270" s="19" t="s">
        <v>182</v>
      </c>
      <c r="H270" s="19" t="s">
        <v>36</v>
      </c>
    </row>
    <row r="271" spans="4:8" x14ac:dyDescent="0.2">
      <c r="D271" s="17">
        <f t="shared" si="4"/>
        <v>-2.9999999999999997E-4</v>
      </c>
      <c r="E271" s="20">
        <v>2.9999999999999997E-4</v>
      </c>
      <c r="F271" s="17">
        <v>0</v>
      </c>
      <c r="G271" s="19" t="s">
        <v>262</v>
      </c>
      <c r="H271" s="19" t="s">
        <v>240</v>
      </c>
    </row>
    <row r="272" spans="4:8" x14ac:dyDescent="0.2">
      <c r="D272" s="17">
        <f t="shared" si="4"/>
        <v>0</v>
      </c>
      <c r="E272" s="20">
        <v>0</v>
      </c>
      <c r="F272" s="17">
        <v>0</v>
      </c>
      <c r="G272" s="19" t="s">
        <v>160</v>
      </c>
      <c r="H272" s="19" t="s">
        <v>31</v>
      </c>
    </row>
    <row r="273" spans="4:8" x14ac:dyDescent="0.2">
      <c r="D273" s="17">
        <f t="shared" si="4"/>
        <v>3.9999999999999996E-4</v>
      </c>
      <c r="E273" s="20">
        <v>8.9999999999999998E-4</v>
      </c>
      <c r="F273" s="17">
        <v>1.2999999999999999E-3</v>
      </c>
      <c r="G273" s="19" t="s">
        <v>107</v>
      </c>
      <c r="H273" s="19" t="s">
        <v>232</v>
      </c>
    </row>
    <row r="274" spans="4:8" x14ac:dyDescent="0.2">
      <c r="D274" s="17">
        <f t="shared" si="4"/>
        <v>-2.0000000000000001E-4</v>
      </c>
      <c r="E274" s="20">
        <v>2.0000000000000001E-4</v>
      </c>
      <c r="F274" s="18" t="s">
        <v>255</v>
      </c>
      <c r="G274" s="19" t="s">
        <v>350</v>
      </c>
      <c r="H274" s="19" t="s">
        <v>50</v>
      </c>
    </row>
    <row r="275" spans="4:8" x14ac:dyDescent="0.2">
      <c r="D275" s="17">
        <f t="shared" si="4"/>
        <v>-2.9999999999999997E-4</v>
      </c>
      <c r="E275" s="20">
        <v>2.9999999999999997E-4</v>
      </c>
      <c r="F275" s="18" t="s">
        <v>255</v>
      </c>
      <c r="G275" s="19" t="s">
        <v>351</v>
      </c>
      <c r="H275" s="19" t="s">
        <v>50</v>
      </c>
    </row>
    <row r="276" spans="4:8" x14ac:dyDescent="0.2">
      <c r="D276" s="17">
        <f t="shared" si="4"/>
        <v>-0.01</v>
      </c>
      <c r="E276" s="20">
        <v>0.01</v>
      </c>
      <c r="F276" s="17">
        <v>0</v>
      </c>
      <c r="G276" s="19" t="s">
        <v>340</v>
      </c>
      <c r="H276" s="19" t="s">
        <v>50</v>
      </c>
    </row>
    <row r="277" spans="4:8" x14ac:dyDescent="0.2">
      <c r="D277" s="17">
        <f t="shared" si="4"/>
        <v>-2E-3</v>
      </c>
      <c r="E277" s="20">
        <v>2E-3</v>
      </c>
      <c r="F277" s="17">
        <v>0</v>
      </c>
      <c r="G277" s="19" t="s">
        <v>352</v>
      </c>
      <c r="H277" s="19" t="s">
        <v>50</v>
      </c>
    </row>
    <row r="278" spans="4:8" x14ac:dyDescent="0.2">
      <c r="D278" s="17">
        <f t="shared" si="4"/>
        <v>-3.2000000000000002E-3</v>
      </c>
      <c r="E278" s="20">
        <v>3.2000000000000002E-3</v>
      </c>
      <c r="F278" s="17">
        <v>0</v>
      </c>
      <c r="G278" s="19" t="s">
        <v>338</v>
      </c>
      <c r="H278" s="19" t="s">
        <v>50</v>
      </c>
    </row>
    <row r="279" spans="4:8" x14ac:dyDescent="0.2">
      <c r="D279" s="17">
        <f t="shared" si="4"/>
        <v>-4.4999999999999997E-3</v>
      </c>
      <c r="E279" s="20">
        <v>4.4999999999999997E-3</v>
      </c>
      <c r="F279" s="17">
        <v>0</v>
      </c>
      <c r="G279" s="19" t="s">
        <v>339</v>
      </c>
      <c r="H279" s="19" t="s">
        <v>50</v>
      </c>
    </row>
    <row r="280" spans="4:8" x14ac:dyDescent="0.2">
      <c r="D280" s="17">
        <f t="shared" si="4"/>
        <v>-2.9999999999999997E-4</v>
      </c>
      <c r="E280" s="20">
        <v>2.9999999999999997E-4</v>
      </c>
      <c r="F280" s="17">
        <v>0</v>
      </c>
      <c r="G280" s="19" t="s">
        <v>358</v>
      </c>
      <c r="H280" s="19" t="s">
        <v>50</v>
      </c>
    </row>
    <row r="281" spans="4:8" x14ac:dyDescent="0.2">
      <c r="D281" s="17">
        <f t="shared" si="4"/>
        <v>-1E-4</v>
      </c>
      <c r="E281" s="20">
        <v>1E-4</v>
      </c>
      <c r="F281" s="17">
        <v>0</v>
      </c>
      <c r="G281" s="19" t="s">
        <v>169</v>
      </c>
      <c r="H281" s="19" t="s">
        <v>29</v>
      </c>
    </row>
    <row r="282" spans="4:8" x14ac:dyDescent="0.2">
      <c r="D282" s="17">
        <f t="shared" si="4"/>
        <v>-2.0000000000000001E-4</v>
      </c>
      <c r="E282" s="20">
        <v>2.0000000000000001E-4</v>
      </c>
      <c r="F282" s="17">
        <v>0</v>
      </c>
      <c r="G282" s="19" t="s">
        <v>259</v>
      </c>
      <c r="H282" s="19" t="s">
        <v>35</v>
      </c>
    </row>
    <row r="283" spans="4:8" x14ac:dyDescent="0.2">
      <c r="D283" s="17">
        <f t="shared" si="4"/>
        <v>-5.0000000000000001E-4</v>
      </c>
      <c r="E283" s="20">
        <v>5.0000000000000001E-4</v>
      </c>
      <c r="F283" s="17">
        <v>0</v>
      </c>
      <c r="G283" s="19" t="s">
        <v>165</v>
      </c>
      <c r="H283" s="19" t="s">
        <v>27</v>
      </c>
    </row>
    <row r="284" spans="4:8" x14ac:dyDescent="0.2">
      <c r="D284" s="17">
        <f t="shared" si="4"/>
        <v>-4.0000000000000002E-4</v>
      </c>
      <c r="E284" s="20">
        <v>4.0000000000000002E-4</v>
      </c>
      <c r="F284" s="17">
        <v>0</v>
      </c>
      <c r="G284" s="19" t="s">
        <v>75</v>
      </c>
      <c r="H284" s="19" t="s">
        <v>11</v>
      </c>
    </row>
    <row r="285" spans="4:8" x14ac:dyDescent="0.2">
      <c r="D285" s="17">
        <f t="shared" si="4"/>
        <v>-2.9999999999999997E-4</v>
      </c>
      <c r="E285" s="20">
        <v>2.9999999999999997E-4</v>
      </c>
      <c r="F285" s="17">
        <v>0</v>
      </c>
      <c r="G285" s="19" t="s">
        <v>138</v>
      </c>
      <c r="H285" s="19" t="s">
        <v>236</v>
      </c>
    </row>
    <row r="286" spans="4:8" x14ac:dyDescent="0.2">
      <c r="D286" s="17">
        <f t="shared" si="4"/>
        <v>-2.0000000000000001E-4</v>
      </c>
      <c r="E286" s="20">
        <v>2.0000000000000001E-4</v>
      </c>
      <c r="F286" s="17">
        <v>0</v>
      </c>
      <c r="G286" s="19" t="s">
        <v>256</v>
      </c>
      <c r="H286" s="19" t="s">
        <v>40</v>
      </c>
    </row>
    <row r="287" spans="4:8" x14ac:dyDescent="0.2">
      <c r="D287" s="17">
        <f t="shared" si="4"/>
        <v>2.8999999999999998E-3</v>
      </c>
      <c r="E287" s="20">
        <v>0</v>
      </c>
      <c r="F287" s="17">
        <v>2.8999999999999998E-3</v>
      </c>
      <c r="G287" s="19" t="s">
        <v>75</v>
      </c>
      <c r="H287" s="19" t="s">
        <v>11</v>
      </c>
    </row>
    <row r="288" spans="4:8" x14ac:dyDescent="0.2">
      <c r="D288" s="17">
        <f t="shared" si="4"/>
        <v>2.0000000000000009E-4</v>
      </c>
      <c r="E288" s="20">
        <v>1.1999999999999999E-3</v>
      </c>
      <c r="F288" s="17">
        <v>1.4E-3</v>
      </c>
      <c r="G288" s="19" t="s">
        <v>52</v>
      </c>
      <c r="H288" s="19" t="s">
        <v>11</v>
      </c>
    </row>
    <row r="289" spans="4:8" x14ac:dyDescent="0.2">
      <c r="D289" s="17">
        <f t="shared" si="4"/>
        <v>-2.9999999999999997E-4</v>
      </c>
      <c r="E289" s="20">
        <v>2.9999999999999997E-4</v>
      </c>
      <c r="F289" s="17">
        <v>0</v>
      </c>
      <c r="G289" s="19" t="s">
        <v>137</v>
      </c>
      <c r="H289" s="19" t="s">
        <v>236</v>
      </c>
    </row>
    <row r="290" spans="4:8" x14ac:dyDescent="0.2">
      <c r="D290" s="17">
        <f t="shared" si="4"/>
        <v>0</v>
      </c>
      <c r="E290" s="20">
        <v>0</v>
      </c>
      <c r="F290" s="17">
        <v>0</v>
      </c>
      <c r="G290" s="19" t="s">
        <v>48</v>
      </c>
      <c r="H290" s="19" t="s">
        <v>27</v>
      </c>
    </row>
    <row r="291" spans="4:8" x14ac:dyDescent="0.2">
      <c r="D291" s="17">
        <f t="shared" si="4"/>
        <v>-1E-4</v>
      </c>
      <c r="E291" s="20">
        <v>1E-4</v>
      </c>
      <c r="F291" s="17">
        <v>0</v>
      </c>
      <c r="G291" s="19" t="s">
        <v>291</v>
      </c>
      <c r="H291" s="19" t="s">
        <v>11</v>
      </c>
    </row>
    <row r="292" spans="4:8" x14ac:dyDescent="0.2">
      <c r="D292" s="17">
        <f t="shared" si="4"/>
        <v>-1E-4</v>
      </c>
      <c r="E292" s="20">
        <v>1E-4</v>
      </c>
      <c r="F292" s="17">
        <v>0</v>
      </c>
      <c r="G292" s="19" t="s">
        <v>132</v>
      </c>
      <c r="H292" s="19" t="s">
        <v>36</v>
      </c>
    </row>
    <row r="293" spans="4:8" x14ac:dyDescent="0.2">
      <c r="D293" s="17">
        <f t="shared" si="4"/>
        <v>8.9999999999999998E-4</v>
      </c>
      <c r="E293" s="20" t="s">
        <v>255</v>
      </c>
      <c r="F293" s="17">
        <v>8.9999999999999998E-4</v>
      </c>
      <c r="G293" s="19" t="s">
        <v>200</v>
      </c>
      <c r="H293" s="19" t="s">
        <v>235</v>
      </c>
    </row>
    <row r="294" spans="4:8" x14ac:dyDescent="0.2">
      <c r="D294" s="17">
        <f t="shared" si="4"/>
        <v>-4.9999999999999958E-4</v>
      </c>
      <c r="E294" s="20">
        <v>4.7999999999999996E-3</v>
      </c>
      <c r="F294" s="17">
        <v>4.3E-3</v>
      </c>
      <c r="G294" s="19" t="s">
        <v>141</v>
      </c>
      <c r="H294" s="19" t="s">
        <v>27</v>
      </c>
    </row>
    <row r="295" spans="4:8" x14ac:dyDescent="0.2">
      <c r="D295" s="17">
        <f t="shared" si="4"/>
        <v>2.8000000000000004E-3</v>
      </c>
      <c r="E295" s="20">
        <v>0.01</v>
      </c>
      <c r="F295" s="17">
        <v>1.2800000000000001E-2</v>
      </c>
      <c r="G295" s="19" t="s">
        <v>220</v>
      </c>
      <c r="H295" s="19" t="s">
        <v>50</v>
      </c>
    </row>
    <row r="296" spans="4:8" x14ac:dyDescent="0.2">
      <c r="D296" s="17">
        <f t="shared" si="4"/>
        <v>8.9999999999999976E-4</v>
      </c>
      <c r="E296" s="20">
        <v>5.0000000000000001E-3</v>
      </c>
      <c r="F296" s="17">
        <v>5.8999999999999999E-3</v>
      </c>
      <c r="G296" s="19" t="s">
        <v>219</v>
      </c>
      <c r="H296" s="19" t="s">
        <v>50</v>
      </c>
    </row>
    <row r="297" spans="4:8" x14ac:dyDescent="0.2">
      <c r="D297" s="17">
        <f t="shared" si="4"/>
        <v>-2.3E-3</v>
      </c>
      <c r="E297" s="20">
        <v>2.3E-3</v>
      </c>
      <c r="F297" s="17">
        <v>0</v>
      </c>
      <c r="G297" s="19" t="s">
        <v>294</v>
      </c>
      <c r="H297" s="19" t="s">
        <v>35</v>
      </c>
    </row>
    <row r="298" spans="4:8" x14ac:dyDescent="0.2">
      <c r="D298" s="17">
        <f t="shared" si="4"/>
        <v>-5.0000000000000001E-4</v>
      </c>
      <c r="E298" s="20">
        <v>5.0000000000000001E-4</v>
      </c>
      <c r="F298" s="17">
        <v>0</v>
      </c>
      <c r="G298" s="19" t="s">
        <v>57</v>
      </c>
      <c r="H298" s="19" t="s">
        <v>11</v>
      </c>
    </row>
    <row r="299" spans="4:8" x14ac:dyDescent="0.2">
      <c r="D299" s="17">
        <f t="shared" si="4"/>
        <v>-2.9999999999999997E-4</v>
      </c>
      <c r="E299" s="20">
        <v>2.9999999999999997E-4</v>
      </c>
      <c r="F299" s="17">
        <v>0</v>
      </c>
      <c r="G299" s="19" t="s">
        <v>148</v>
      </c>
      <c r="H299" s="19" t="s">
        <v>260</v>
      </c>
    </row>
    <row r="300" spans="4:8" x14ac:dyDescent="0.2">
      <c r="D300" s="17">
        <f t="shared" si="4"/>
        <v>-1E-4</v>
      </c>
      <c r="E300" s="20">
        <v>1E-4</v>
      </c>
      <c r="F300" s="17">
        <v>0</v>
      </c>
      <c r="G300" s="19" t="s">
        <v>278</v>
      </c>
      <c r="H300" s="19" t="s">
        <v>260</v>
      </c>
    </row>
    <row r="301" spans="4:8" x14ac:dyDescent="0.2">
      <c r="D301" s="17">
        <f t="shared" si="4"/>
        <v>-2.0000000000000001E-4</v>
      </c>
      <c r="E301" s="20">
        <v>2.0000000000000001E-4</v>
      </c>
      <c r="F301" s="17">
        <v>0</v>
      </c>
      <c r="G301" s="19" t="s">
        <v>63</v>
      </c>
      <c r="H301" s="19"/>
    </row>
    <row r="302" spans="4:8" x14ac:dyDescent="0.2">
      <c r="D302" s="17">
        <f t="shared" si="4"/>
        <v>-1.8E-3</v>
      </c>
      <c r="E302" s="20">
        <v>1.8E-3</v>
      </c>
      <c r="F302" s="17">
        <v>0</v>
      </c>
      <c r="G302" s="19" t="s">
        <v>269</v>
      </c>
      <c r="H302" s="19" t="s">
        <v>240</v>
      </c>
    </row>
    <row r="303" spans="4:8" x14ac:dyDescent="0.2">
      <c r="D303" s="17">
        <f t="shared" si="4"/>
        <v>-1E-4</v>
      </c>
      <c r="E303" s="20">
        <v>1E-4</v>
      </c>
      <c r="F303" s="17">
        <v>0</v>
      </c>
      <c r="G303" s="19" t="s">
        <v>279</v>
      </c>
      <c r="H303" s="19"/>
    </row>
    <row r="304" spans="4:8" x14ac:dyDescent="0.2">
      <c r="D304" s="17">
        <f t="shared" si="4"/>
        <v>0</v>
      </c>
      <c r="E304" s="20">
        <v>0</v>
      </c>
      <c r="F304" s="17">
        <v>0</v>
      </c>
      <c r="G304" s="19" t="s">
        <v>84</v>
      </c>
      <c r="H304" s="19" t="s">
        <v>27</v>
      </c>
    </row>
    <row r="305" spans="4:8" x14ac:dyDescent="0.2">
      <c r="D305" s="17">
        <f t="shared" si="4"/>
        <v>-4.0000000000000002E-4</v>
      </c>
      <c r="E305" s="20">
        <v>4.0000000000000002E-4</v>
      </c>
      <c r="F305" s="17">
        <v>0</v>
      </c>
      <c r="G305" s="19" t="s">
        <v>335</v>
      </c>
      <c r="H305" s="19" t="s">
        <v>50</v>
      </c>
    </row>
    <row r="306" spans="4:8" x14ac:dyDescent="0.2">
      <c r="D306" s="17">
        <f t="shared" si="4"/>
        <v>-2.0000000000000001E-4</v>
      </c>
      <c r="E306" s="20">
        <v>2.0000000000000001E-4</v>
      </c>
      <c r="F306" s="17">
        <v>0</v>
      </c>
      <c r="G306" s="19" t="s">
        <v>349</v>
      </c>
      <c r="H306" s="19" t="s">
        <v>50</v>
      </c>
    </row>
    <row r="307" spans="4:8" x14ac:dyDescent="0.2">
      <c r="D307" s="17">
        <f t="shared" si="4"/>
        <v>-5.0000000000000001E-4</v>
      </c>
      <c r="E307" s="20">
        <v>5.0000000000000001E-4</v>
      </c>
      <c r="F307" s="17">
        <v>0</v>
      </c>
      <c r="G307" s="19" t="s">
        <v>348</v>
      </c>
      <c r="H307" s="19" t="s">
        <v>50</v>
      </c>
    </row>
    <row r="308" spans="4:8" x14ac:dyDescent="0.2">
      <c r="D308" s="17">
        <f t="shared" si="4"/>
        <v>-1.2999999999999999E-3</v>
      </c>
      <c r="E308" s="20">
        <v>1.2999999999999999E-3</v>
      </c>
      <c r="F308" s="17">
        <v>0</v>
      </c>
      <c r="G308" s="19" t="s">
        <v>96</v>
      </c>
      <c r="H308" s="19" t="s">
        <v>235</v>
      </c>
    </row>
  </sheetData>
  <sortState ref="F5:H327">
    <sortCondition ref="G5:G327"/>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J21"/>
  <sheetViews>
    <sheetView rightToLeft="1" zoomScale="110" zoomScaleNormal="110" workbookViewId="0">
      <selection activeCell="I18" sqref="I18"/>
    </sheetView>
  </sheetViews>
  <sheetFormatPr defaultColWidth="17.75" defaultRowHeight="14.25" x14ac:dyDescent="0.2"/>
  <cols>
    <col min="1" max="1" width="64.125" style="8" bestFit="1" customWidth="1"/>
    <col min="2" max="2" width="14.375" style="8" bestFit="1" customWidth="1"/>
    <col min="3" max="3" width="14.25" style="8" bestFit="1" customWidth="1"/>
    <col min="4" max="4" width="18.875" style="8" bestFit="1" customWidth="1"/>
    <col min="5" max="5" width="8.625" style="8" bestFit="1" customWidth="1"/>
    <col min="6" max="6" width="4.625" style="38" bestFit="1" customWidth="1"/>
    <col min="7" max="7" width="1.625" style="38" bestFit="1" customWidth="1"/>
    <col min="8" max="8" width="4.625" style="8" bestFit="1" customWidth="1"/>
    <col min="9" max="9" width="32.25" style="8" bestFit="1" customWidth="1"/>
    <col min="10" max="10" width="17.25" style="8" customWidth="1"/>
    <col min="11" max="16384" width="17.75" style="8"/>
  </cols>
  <sheetData>
    <row r="1" spans="1:10" ht="16.5" thickBot="1" x14ac:dyDescent="0.3">
      <c r="A1" s="112" t="s">
        <v>18</v>
      </c>
      <c r="B1" s="1"/>
      <c r="C1" s="2"/>
      <c r="D1" s="2"/>
      <c r="E1" s="3"/>
      <c r="F1" s="3"/>
      <c r="G1" s="3"/>
      <c r="H1" s="4"/>
    </row>
    <row r="2" spans="1:10" s="38" customFormat="1" ht="17.25" thickTop="1" thickBot="1" x14ac:dyDescent="0.3">
      <c r="A2" s="7"/>
      <c r="B2" s="1"/>
      <c r="C2" s="2"/>
      <c r="D2" s="2"/>
      <c r="E2" s="3"/>
      <c r="F2" s="3"/>
      <c r="G2" s="3"/>
      <c r="H2" s="4"/>
    </row>
    <row r="3" spans="1:10" s="26" customFormat="1" ht="43.5" customHeight="1" thickBot="1" x14ac:dyDescent="0.3">
      <c r="A3" s="105" t="s">
        <v>0</v>
      </c>
      <c r="B3" s="91" t="str">
        <f>'הכשרה - קרן י'!$B$3</f>
        <v>שיעור חשיפה ליום 13/12/2024</v>
      </c>
      <c r="C3" s="40" t="str">
        <f>'הכשרה - קרן י'!$C$3</f>
        <v>מדיניות השקעות 2024</v>
      </c>
      <c r="D3" s="39" t="str">
        <f>'הכשרה - קרן י'!$D$3</f>
        <v>שיעור חשיפה מומלץ לשנת 2025</v>
      </c>
      <c r="E3" s="93" t="s">
        <v>1</v>
      </c>
      <c r="F3" s="375" t="s">
        <v>380</v>
      </c>
      <c r="G3" s="375"/>
      <c r="H3" s="376"/>
      <c r="I3" s="110" t="s">
        <v>2</v>
      </c>
      <c r="J3" s="106" t="str">
        <f>'הכשרה - קרן י'!$J$3</f>
        <v>שינוי ממדיניות 2024</v>
      </c>
    </row>
    <row r="4" spans="1:10" ht="15" customHeight="1" x14ac:dyDescent="0.2">
      <c r="A4" s="399" t="s">
        <v>389</v>
      </c>
      <c r="B4" s="410">
        <v>0.44417000000000001</v>
      </c>
      <c r="C4" s="412">
        <v>0.4</v>
      </c>
      <c r="D4" s="409">
        <v>0.41</v>
      </c>
      <c r="E4" s="411" t="s">
        <v>5</v>
      </c>
      <c r="F4" s="377">
        <f>D4+6%</f>
        <v>0.47</v>
      </c>
      <c r="G4" s="379" t="s">
        <v>396</v>
      </c>
      <c r="H4" s="388">
        <f>IF(D4-6%&lt;0%,0%,D4-6%)</f>
        <v>0.35</v>
      </c>
      <c r="I4" s="150" t="s">
        <v>472</v>
      </c>
      <c r="J4" s="396">
        <f t="shared" ref="J4:J13" si="0">D4-C4</f>
        <v>9.9999999999999534E-3</v>
      </c>
    </row>
    <row r="5" spans="1:10" x14ac:dyDescent="0.2">
      <c r="A5" s="349"/>
      <c r="B5" s="401"/>
      <c r="C5" s="413"/>
      <c r="D5" s="408"/>
      <c r="E5" s="355"/>
      <c r="F5" s="378"/>
      <c r="G5" s="380"/>
      <c r="H5" s="389"/>
      <c r="I5" s="28" t="s">
        <v>473</v>
      </c>
      <c r="J5" s="397">
        <f t="shared" si="0"/>
        <v>0</v>
      </c>
    </row>
    <row r="6" spans="1:10" ht="15" thickBot="1" x14ac:dyDescent="0.25">
      <c r="A6" s="400"/>
      <c r="B6" s="401"/>
      <c r="C6" s="407"/>
      <c r="D6" s="408"/>
      <c r="E6" s="355"/>
      <c r="F6" s="371"/>
      <c r="G6" s="374"/>
      <c r="H6" s="390"/>
      <c r="I6" s="28"/>
      <c r="J6" s="397">
        <f t="shared" si="0"/>
        <v>0</v>
      </c>
    </row>
    <row r="7" spans="1:10" ht="15" thickBot="1" x14ac:dyDescent="0.25">
      <c r="A7" s="147" t="s">
        <v>10</v>
      </c>
      <c r="B7" s="402">
        <v>0.41666167999999998</v>
      </c>
      <c r="C7" s="403">
        <v>0.44</v>
      </c>
      <c r="D7" s="405">
        <v>0.41</v>
      </c>
      <c r="E7" s="355" t="s">
        <v>6</v>
      </c>
      <c r="F7" s="381">
        <f>D7+5%</f>
        <v>0.45999999999999996</v>
      </c>
      <c r="G7" s="383" t="s">
        <v>396</v>
      </c>
      <c r="H7" s="394">
        <f>IF(D7-5%&lt;0%,0%,D7-5%)</f>
        <v>0.36</v>
      </c>
      <c r="I7" s="151" t="s">
        <v>14</v>
      </c>
      <c r="J7" s="142">
        <f t="shared" si="0"/>
        <v>-3.0000000000000027E-2</v>
      </c>
    </row>
    <row r="8" spans="1:10" x14ac:dyDescent="0.2">
      <c r="A8" s="148" t="s">
        <v>9</v>
      </c>
      <c r="B8" s="402"/>
      <c r="C8" s="404"/>
      <c r="D8" s="405"/>
      <c r="E8" s="355"/>
      <c r="F8" s="382"/>
      <c r="G8" s="384"/>
      <c r="H8" s="395"/>
      <c r="I8" s="10" t="s">
        <v>15</v>
      </c>
      <c r="J8" s="142">
        <f t="shared" si="0"/>
        <v>0</v>
      </c>
    </row>
    <row r="9" spans="1:10" ht="15" x14ac:dyDescent="0.2">
      <c r="A9" s="102" t="s">
        <v>7</v>
      </c>
      <c r="B9" s="90">
        <f>B7-B10</f>
        <v>7.9561679999999968E-2</v>
      </c>
      <c r="C9" s="30">
        <v>0.13</v>
      </c>
      <c r="D9" s="275">
        <v>0.1</v>
      </c>
      <c r="E9" s="167" t="s">
        <v>6</v>
      </c>
      <c r="F9" s="173">
        <f>D9+5%</f>
        <v>0.15000000000000002</v>
      </c>
      <c r="G9" s="169" t="s">
        <v>396</v>
      </c>
      <c r="H9" s="174">
        <f>IF(D9-5%&lt;0%,0%,D9-5%)</f>
        <v>0.05</v>
      </c>
      <c r="I9" s="10"/>
      <c r="J9" s="152"/>
    </row>
    <row r="10" spans="1:10" ht="15.75" thickBot="1" x14ac:dyDescent="0.25">
      <c r="A10" s="149" t="s">
        <v>8</v>
      </c>
      <c r="B10" s="90">
        <v>0.33710000000000001</v>
      </c>
      <c r="C10" s="87">
        <v>0.31</v>
      </c>
      <c r="D10" s="275">
        <v>0.31</v>
      </c>
      <c r="E10" s="167" t="s">
        <v>6</v>
      </c>
      <c r="F10" s="173">
        <f>D10+5%</f>
        <v>0.36</v>
      </c>
      <c r="G10" s="169" t="s">
        <v>396</v>
      </c>
      <c r="H10" s="174">
        <f>IF(D10-5%&lt;0%,0%,D10-5%)</f>
        <v>0.26</v>
      </c>
      <c r="I10" s="153"/>
      <c r="J10" s="142"/>
    </row>
    <row r="11" spans="1:10" ht="14.25" customHeight="1" x14ac:dyDescent="0.2">
      <c r="A11" s="139" t="s">
        <v>388</v>
      </c>
      <c r="B11" s="401">
        <v>4.1607019999999995E-2</v>
      </c>
      <c r="C11" s="406">
        <v>0.06</v>
      </c>
      <c r="D11" s="408">
        <v>0.06</v>
      </c>
      <c r="E11" s="355" t="s">
        <v>5</v>
      </c>
      <c r="F11" s="370">
        <f>D11+6%</f>
        <v>0.12</v>
      </c>
      <c r="G11" s="373" t="s">
        <v>396</v>
      </c>
      <c r="H11" s="368">
        <f>IF(D11-6%&lt;0%,0%,D11-6%)</f>
        <v>0</v>
      </c>
      <c r="I11" s="151" t="s">
        <v>16</v>
      </c>
      <c r="J11" s="398">
        <f t="shared" si="0"/>
        <v>0</v>
      </c>
    </row>
    <row r="12" spans="1:10" x14ac:dyDescent="0.2">
      <c r="A12" s="75"/>
      <c r="B12" s="401"/>
      <c r="C12" s="407"/>
      <c r="D12" s="408"/>
      <c r="E12" s="355"/>
      <c r="F12" s="371"/>
      <c r="G12" s="374"/>
      <c r="H12" s="369"/>
      <c r="I12" s="10" t="s">
        <v>17</v>
      </c>
      <c r="J12" s="397">
        <f t="shared" si="0"/>
        <v>0</v>
      </c>
    </row>
    <row r="13" spans="1:10" ht="15" x14ac:dyDescent="0.2">
      <c r="A13" s="69" t="s">
        <v>11</v>
      </c>
      <c r="B13" s="137">
        <v>8.4592000000000001E-4</v>
      </c>
      <c r="C13" s="27">
        <v>0.01</v>
      </c>
      <c r="D13" s="276">
        <v>0.01</v>
      </c>
      <c r="E13" s="140" t="s">
        <v>6</v>
      </c>
      <c r="F13" s="173">
        <f>D13+5%</f>
        <v>6.0000000000000005E-2</v>
      </c>
      <c r="G13" s="169" t="s">
        <v>396</v>
      </c>
      <c r="H13" s="174">
        <f>IF(D13-5%&lt;0%,0%,D13-5%)</f>
        <v>0</v>
      </c>
      <c r="I13" s="60" t="s">
        <v>382</v>
      </c>
      <c r="J13" s="143">
        <f t="shared" si="0"/>
        <v>0</v>
      </c>
    </row>
    <row r="14" spans="1:10" s="38" customFormat="1" ht="15" x14ac:dyDescent="0.2">
      <c r="A14" s="134" t="s">
        <v>387</v>
      </c>
      <c r="B14" s="137">
        <v>0.11276166999999999</v>
      </c>
      <c r="C14" s="27">
        <v>0.1</v>
      </c>
      <c r="D14" s="276">
        <v>0.1</v>
      </c>
      <c r="E14" s="140" t="s">
        <v>6</v>
      </c>
      <c r="F14" s="173">
        <f>D14+5%</f>
        <v>0.15000000000000002</v>
      </c>
      <c r="G14" s="169" t="s">
        <v>396</v>
      </c>
      <c r="H14" s="174">
        <f>IF(D14-5%&lt;0%,0%,D14-5%)</f>
        <v>0.05</v>
      </c>
      <c r="I14" s="47" t="s">
        <v>385</v>
      </c>
      <c r="J14" s="142">
        <f>D14-C14</f>
        <v>0</v>
      </c>
    </row>
    <row r="15" spans="1:10" ht="15" x14ac:dyDescent="0.2">
      <c r="A15" s="134" t="s">
        <v>381</v>
      </c>
      <c r="B15" s="138">
        <v>0</v>
      </c>
      <c r="C15" s="87">
        <v>0.02</v>
      </c>
      <c r="D15" s="275">
        <v>0.02</v>
      </c>
      <c r="E15" s="135" t="s">
        <v>6</v>
      </c>
      <c r="F15" s="173">
        <f>D15+5%</f>
        <v>7.0000000000000007E-2</v>
      </c>
      <c r="G15" s="169" t="s">
        <v>396</v>
      </c>
      <c r="H15" s="174">
        <f>IF(D15-5%&lt;0%,0%,D15-5%)</f>
        <v>0</v>
      </c>
      <c r="I15" s="61" t="s">
        <v>383</v>
      </c>
      <c r="J15" s="142">
        <f t="shared" ref="J15:J16" si="1">D15-C15</f>
        <v>0</v>
      </c>
    </row>
    <row r="16" spans="1:10" ht="15.75" thickBot="1" x14ac:dyDescent="0.25">
      <c r="A16" s="83" t="s">
        <v>386</v>
      </c>
      <c r="B16" s="154">
        <v>4.4155930000000003E-2</v>
      </c>
      <c r="C16" s="136">
        <v>7.0000000000000007E-2</v>
      </c>
      <c r="D16" s="277">
        <v>0.03</v>
      </c>
      <c r="E16" s="155" t="s">
        <v>6</v>
      </c>
      <c r="F16" s="173">
        <f>D16+5%</f>
        <v>0.08</v>
      </c>
      <c r="G16" s="169" t="s">
        <v>396</v>
      </c>
      <c r="H16" s="174">
        <f>IF(D16-5%&lt;0%,0%,D16-5%)</f>
        <v>0</v>
      </c>
      <c r="I16" s="51" t="s">
        <v>12</v>
      </c>
      <c r="J16" s="156">
        <f t="shared" si="1"/>
        <v>-4.0000000000000008E-2</v>
      </c>
    </row>
    <row r="17" spans="1:10" ht="15.75" thickBot="1" x14ac:dyDescent="0.25">
      <c r="A17" s="70" t="s">
        <v>3</v>
      </c>
      <c r="B17" s="84">
        <f>B16+B15+B14+B13+B11+B7+B4</f>
        <v>1.0602022199999999</v>
      </c>
      <c r="C17" s="89">
        <f>SUM(C4:C16)-C9-C10</f>
        <v>1.1000000000000001</v>
      </c>
      <c r="D17" s="278">
        <f>SUM(D4:D16)-D9-D10</f>
        <v>1.04</v>
      </c>
      <c r="E17" s="95"/>
      <c r="F17" s="95"/>
      <c r="G17" s="95"/>
      <c r="H17" s="66"/>
      <c r="I17" s="67"/>
      <c r="J17" s="68">
        <f>SUM(J4:J16)</f>
        <v>-6.0000000000000081E-2</v>
      </c>
    </row>
    <row r="18" spans="1:10" ht="15.75" thickBot="1" x14ac:dyDescent="0.25">
      <c r="A18" s="71" t="s">
        <v>4</v>
      </c>
      <c r="B18" s="92">
        <v>0.233429</v>
      </c>
      <c r="C18" s="32">
        <v>0.22</v>
      </c>
      <c r="D18" s="279">
        <v>0.22</v>
      </c>
      <c r="E18" s="96" t="s">
        <v>5</v>
      </c>
      <c r="F18" s="179">
        <f>D18+6%</f>
        <v>0.28000000000000003</v>
      </c>
      <c r="G18" s="171" t="s">
        <v>396</v>
      </c>
      <c r="H18" s="180">
        <f>IF(D18-6%&lt;0%,0%,D18-6%)</f>
        <v>0.16</v>
      </c>
      <c r="I18" s="33" t="s">
        <v>471</v>
      </c>
      <c r="J18" s="36">
        <f>D18-C18</f>
        <v>0</v>
      </c>
    </row>
    <row r="19" spans="1:10" s="38" customFormat="1" ht="39" customHeight="1" thickBot="1" x14ac:dyDescent="0.25">
      <c r="A19" s="161" t="str">
        <f>'הכשרה - קרן י'!$A$17</f>
        <v>מגבלת עמלת ניהול חיצוני לשנת 2025</v>
      </c>
      <c r="B19" s="385">
        <v>2.5000000000000001E-3</v>
      </c>
      <c r="C19" s="386"/>
      <c r="D19" s="386"/>
      <c r="E19" s="386"/>
      <c r="F19" s="386"/>
      <c r="G19" s="386"/>
      <c r="H19" s="386"/>
      <c r="I19" s="386"/>
      <c r="J19" s="387"/>
    </row>
    <row r="20" spans="1:10" x14ac:dyDescent="0.2">
      <c r="A20" s="65"/>
    </row>
    <row r="21" spans="1:10" ht="15" x14ac:dyDescent="0.25">
      <c r="A21" s="11"/>
    </row>
  </sheetData>
  <dataConsolidate link="1"/>
  <mergeCells count="26">
    <mergeCell ref="F7:F8"/>
    <mergeCell ref="G7:G8"/>
    <mergeCell ref="F11:F12"/>
    <mergeCell ref="G11:G12"/>
    <mergeCell ref="C4:C6"/>
    <mergeCell ref="H4:H6"/>
    <mergeCell ref="F3:H3"/>
    <mergeCell ref="F4:F6"/>
    <mergeCell ref="G4:G6"/>
    <mergeCell ref="E4:E6"/>
    <mergeCell ref="J4:J6"/>
    <mergeCell ref="J11:J12"/>
    <mergeCell ref="B19:J19"/>
    <mergeCell ref="A4:A6"/>
    <mergeCell ref="E11:E12"/>
    <mergeCell ref="H11:H12"/>
    <mergeCell ref="E7:E8"/>
    <mergeCell ref="H7:H8"/>
    <mergeCell ref="B11:B12"/>
    <mergeCell ref="B7:B8"/>
    <mergeCell ref="C7:C8"/>
    <mergeCell ref="D7:D8"/>
    <mergeCell ref="C11:C12"/>
    <mergeCell ref="D11:D12"/>
    <mergeCell ref="D4:D6"/>
    <mergeCell ref="B4:B6"/>
  </mergeCells>
  <phoneticPr fontId="2" type="noConversion"/>
  <conditionalFormatting sqref="J4:J18">
    <cfRule type="cellIs" dxfId="47" priority="1" operator="lessThan">
      <formula>0</formula>
    </cfRule>
    <cfRule type="cellIs" dxfId="46" priority="2" operator="greaterThan">
      <formula>0</formula>
    </cfRule>
  </conditionalFormatting>
  <pageMargins left="0.70866141732283472" right="0.70866141732283472" top="0.74803149606299213" bottom="0.74803149606299213" header="0.31496062992125984" footer="0.31496062992125984"/>
  <pageSetup paperSize="9" scale="6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J18"/>
  <sheetViews>
    <sheetView rightToLeft="1" zoomScale="110" zoomScaleNormal="110" workbookViewId="0">
      <selection activeCell="B18" sqref="B18"/>
    </sheetView>
  </sheetViews>
  <sheetFormatPr defaultColWidth="58" defaultRowHeight="14.25" x14ac:dyDescent="0.2"/>
  <cols>
    <col min="1" max="1" width="57.5" style="8" bestFit="1" customWidth="1"/>
    <col min="2" max="2" width="18.25" style="8" bestFit="1" customWidth="1"/>
    <col min="3" max="3" width="13.5" style="8" bestFit="1" customWidth="1"/>
    <col min="4" max="4" width="11.75" style="8" bestFit="1" customWidth="1"/>
    <col min="5" max="5" width="9.25" style="8" bestFit="1" customWidth="1"/>
    <col min="6" max="6" width="4.625" style="38" bestFit="1" customWidth="1"/>
    <col min="7" max="7" width="1.625" style="38" bestFit="1" customWidth="1"/>
    <col min="8" max="8" width="4.625" style="8" bestFit="1" customWidth="1"/>
    <col min="9" max="9" width="31.875" style="8" bestFit="1" customWidth="1"/>
    <col min="10" max="10" width="16.5" style="8" bestFit="1" customWidth="1"/>
    <col min="11" max="16384" width="58" style="8"/>
  </cols>
  <sheetData>
    <row r="1" spans="1:10" ht="16.5" customHeight="1" thickBot="1" x14ac:dyDescent="0.3">
      <c r="A1" s="112" t="s">
        <v>23</v>
      </c>
    </row>
    <row r="2" spans="1:10" ht="15.75" thickTop="1" thickBot="1" x14ac:dyDescent="0.25"/>
    <row r="3" spans="1:10" s="26" customFormat="1" ht="45.75" customHeight="1" thickBot="1" x14ac:dyDescent="0.3">
      <c r="A3" s="108" t="s">
        <v>0</v>
      </c>
      <c r="B3" s="91" t="str">
        <f>'הכשרה - קרן י'!$B$3</f>
        <v>שיעור חשיפה ליום 13/12/2024</v>
      </c>
      <c r="C3" s="40" t="str">
        <f>'הכשרה - קרן י'!$C$3</f>
        <v>מדיניות השקעות 2024</v>
      </c>
      <c r="D3" s="39" t="str">
        <f>'הכשרה - קרן י'!$D$3</f>
        <v>שיעור חשיפה מומלץ לשנת 2025</v>
      </c>
      <c r="E3" s="93" t="s">
        <v>1</v>
      </c>
      <c r="F3" s="375" t="s">
        <v>380</v>
      </c>
      <c r="G3" s="375"/>
      <c r="H3" s="376"/>
      <c r="I3" s="110" t="s">
        <v>2</v>
      </c>
      <c r="J3" s="106" t="str">
        <f>'הכשרה - קרן י'!$J$3</f>
        <v>שינוי ממדיניות 2024</v>
      </c>
    </row>
    <row r="4" spans="1:10" ht="15" customHeight="1" x14ac:dyDescent="0.2">
      <c r="A4" s="428" t="s">
        <v>391</v>
      </c>
      <c r="B4" s="423">
        <v>0.48538200000000004</v>
      </c>
      <c r="C4" s="430">
        <v>0.44</v>
      </c>
      <c r="D4" s="352">
        <v>0.45</v>
      </c>
      <c r="E4" s="414" t="s">
        <v>5</v>
      </c>
      <c r="F4" s="377">
        <f>D4+6%</f>
        <v>0.51</v>
      </c>
      <c r="G4" s="379" t="s">
        <v>396</v>
      </c>
      <c r="H4" s="388">
        <f>IF(D4-6%&lt;0%,0%,D4-6%)</f>
        <v>0.39</v>
      </c>
      <c r="I4" s="150" t="s">
        <v>472</v>
      </c>
      <c r="J4" s="419">
        <f t="shared" ref="J4:J11" si="0">D4-C4</f>
        <v>1.0000000000000009E-2</v>
      </c>
    </row>
    <row r="5" spans="1:10" x14ac:dyDescent="0.2">
      <c r="A5" s="429"/>
      <c r="B5" s="424"/>
      <c r="C5" s="431"/>
      <c r="D5" s="353"/>
      <c r="E5" s="414"/>
      <c r="F5" s="378"/>
      <c r="G5" s="380"/>
      <c r="H5" s="389"/>
      <c r="I5" s="28" t="s">
        <v>473</v>
      </c>
      <c r="J5" s="420">
        <f t="shared" si="0"/>
        <v>0</v>
      </c>
    </row>
    <row r="6" spans="1:10" ht="18" customHeight="1" x14ac:dyDescent="0.2">
      <c r="A6" s="348"/>
      <c r="B6" s="425"/>
      <c r="C6" s="432"/>
      <c r="D6" s="353"/>
      <c r="E6" s="415"/>
      <c r="F6" s="371"/>
      <c r="G6" s="374"/>
      <c r="H6" s="390"/>
      <c r="I6" s="42"/>
      <c r="J6" s="421">
        <f t="shared" si="0"/>
        <v>0</v>
      </c>
    </row>
    <row r="7" spans="1:10" x14ac:dyDescent="0.2">
      <c r="A7" s="435" t="s">
        <v>390</v>
      </c>
      <c r="B7" s="426">
        <v>0.24878486</v>
      </c>
      <c r="C7" s="433">
        <v>0.25</v>
      </c>
      <c r="D7" s="364">
        <v>0.27</v>
      </c>
      <c r="E7" s="416" t="s">
        <v>6</v>
      </c>
      <c r="F7" s="381">
        <f>D7+5%</f>
        <v>0.32</v>
      </c>
      <c r="G7" s="383" t="s">
        <v>396</v>
      </c>
      <c r="H7" s="394">
        <f>IF(D7-5%&lt;0%,0%,D7-5%)</f>
        <v>0.22000000000000003</v>
      </c>
      <c r="I7" s="43" t="s">
        <v>14</v>
      </c>
      <c r="J7" s="422">
        <f t="shared" si="0"/>
        <v>2.0000000000000018E-2</v>
      </c>
    </row>
    <row r="8" spans="1:10" x14ac:dyDescent="0.2">
      <c r="A8" s="436"/>
      <c r="B8" s="427"/>
      <c r="C8" s="434"/>
      <c r="D8" s="364"/>
      <c r="E8" s="417"/>
      <c r="F8" s="382"/>
      <c r="G8" s="384"/>
      <c r="H8" s="395"/>
      <c r="I8" s="42" t="s">
        <v>15</v>
      </c>
      <c r="J8" s="421">
        <f t="shared" si="0"/>
        <v>0</v>
      </c>
    </row>
    <row r="9" spans="1:10" ht="14.25" customHeight="1" x14ac:dyDescent="0.2">
      <c r="A9" s="116" t="s">
        <v>388</v>
      </c>
      <c r="B9" s="437">
        <v>0.12984973</v>
      </c>
      <c r="C9" s="433">
        <v>0.11</v>
      </c>
      <c r="D9" s="364">
        <v>0.11</v>
      </c>
      <c r="E9" s="418" t="s">
        <v>5</v>
      </c>
      <c r="F9" s="370">
        <f>D9+6%</f>
        <v>0.16999999999999998</v>
      </c>
      <c r="G9" s="373" t="s">
        <v>396</v>
      </c>
      <c r="H9" s="368">
        <f>IF(D9-6%&lt;0%,0%,D9-6%)</f>
        <v>0.05</v>
      </c>
      <c r="I9" s="43" t="s">
        <v>16</v>
      </c>
      <c r="J9" s="422">
        <f t="shared" si="0"/>
        <v>0</v>
      </c>
    </row>
    <row r="10" spans="1:10" x14ac:dyDescent="0.2">
      <c r="A10" s="81"/>
      <c r="B10" s="425"/>
      <c r="C10" s="434"/>
      <c r="D10" s="365"/>
      <c r="E10" s="415"/>
      <c r="F10" s="371"/>
      <c r="G10" s="374"/>
      <c r="H10" s="369"/>
      <c r="I10" s="44" t="s">
        <v>17</v>
      </c>
      <c r="J10" s="421">
        <f t="shared" si="0"/>
        <v>0</v>
      </c>
    </row>
    <row r="11" spans="1:10" ht="15" x14ac:dyDescent="0.2">
      <c r="A11" s="72" t="s">
        <v>11</v>
      </c>
      <c r="B11" s="182">
        <v>4.8554859999999998E-2</v>
      </c>
      <c r="C11" s="88">
        <v>0.05</v>
      </c>
      <c r="D11" s="267">
        <v>0.05</v>
      </c>
      <c r="E11" s="46" t="s">
        <v>6</v>
      </c>
      <c r="F11" s="173">
        <f>D11+5%</f>
        <v>0.1</v>
      </c>
      <c r="G11" s="169" t="s">
        <v>396</v>
      </c>
      <c r="H11" s="174">
        <f>IF(D11-5%&lt;0%,0%,D11-5%)</f>
        <v>0</v>
      </c>
      <c r="I11" s="60" t="s">
        <v>382</v>
      </c>
      <c r="J11" s="141">
        <f t="shared" si="0"/>
        <v>0</v>
      </c>
    </row>
    <row r="12" spans="1:10" ht="15" x14ac:dyDescent="0.2">
      <c r="A12" s="114" t="s">
        <v>387</v>
      </c>
      <c r="B12" s="187">
        <v>0.18150651000000001</v>
      </c>
      <c r="C12" s="166">
        <v>0.16</v>
      </c>
      <c r="D12" s="267">
        <v>0.16</v>
      </c>
      <c r="E12" s="46" t="s">
        <v>6</v>
      </c>
      <c r="F12" s="173">
        <f>D12+5%</f>
        <v>0.21000000000000002</v>
      </c>
      <c r="G12" s="169" t="s">
        <v>396</v>
      </c>
      <c r="H12" s="174">
        <f>IF(D12-5%&lt;0%,0%,D12-5%)</f>
        <v>0.11</v>
      </c>
      <c r="I12" s="47" t="s">
        <v>385</v>
      </c>
      <c r="J12" s="145">
        <f t="shared" ref="J12:J14" si="1">D12-C12</f>
        <v>0</v>
      </c>
    </row>
    <row r="13" spans="1:10" ht="15" x14ac:dyDescent="0.2">
      <c r="A13" s="114" t="s">
        <v>381</v>
      </c>
      <c r="B13" s="184">
        <v>1.510977E-2</v>
      </c>
      <c r="C13" s="166">
        <v>0.03</v>
      </c>
      <c r="D13" s="261">
        <v>0.03</v>
      </c>
      <c r="E13" s="46" t="s">
        <v>6</v>
      </c>
      <c r="F13" s="173">
        <f>D13+5%</f>
        <v>0.08</v>
      </c>
      <c r="G13" s="169" t="s">
        <v>396</v>
      </c>
      <c r="H13" s="174">
        <f>IF(D13-5%&lt;0%,0%,D13-5%)</f>
        <v>0</v>
      </c>
      <c r="I13" s="61" t="s">
        <v>383</v>
      </c>
      <c r="J13" s="145">
        <f t="shared" si="1"/>
        <v>0</v>
      </c>
    </row>
    <row r="14" spans="1:10" ht="15.75" thickBot="1" x14ac:dyDescent="0.25">
      <c r="A14" s="83" t="s">
        <v>386</v>
      </c>
      <c r="B14" s="183">
        <v>6.5725489999999998E-2</v>
      </c>
      <c r="C14" s="128">
        <v>0.08</v>
      </c>
      <c r="D14" s="261">
        <v>0.05</v>
      </c>
      <c r="E14" s="50" t="s">
        <v>6</v>
      </c>
      <c r="F14" s="175">
        <f>D14+5%</f>
        <v>0.1</v>
      </c>
      <c r="G14" s="172" t="s">
        <v>396</v>
      </c>
      <c r="H14" s="176">
        <f>IF(D14-5%&lt;0%,0%,D14-5%)</f>
        <v>0</v>
      </c>
      <c r="I14" s="51" t="s">
        <v>12</v>
      </c>
      <c r="J14" s="146">
        <f t="shared" si="1"/>
        <v>-0.03</v>
      </c>
    </row>
    <row r="15" spans="1:10" ht="15.75" thickBot="1" x14ac:dyDescent="0.25">
      <c r="A15" s="82" t="s">
        <v>3</v>
      </c>
      <c r="B15" s="185">
        <f>SUM(B4:B14)</f>
        <v>1.1749132199999999</v>
      </c>
      <c r="C15" s="53">
        <f>SUM(C4:C14)</f>
        <v>1.1200000000000001</v>
      </c>
      <c r="D15" s="263">
        <f>SUM(D4:D14)</f>
        <v>1.1200000000000001</v>
      </c>
      <c r="E15" s="54"/>
      <c r="F15" s="177"/>
      <c r="G15" s="170"/>
      <c r="H15" s="178"/>
      <c r="I15" s="55"/>
      <c r="J15" s="56">
        <f>D15-C15</f>
        <v>0</v>
      </c>
    </row>
    <row r="16" spans="1:10" ht="15.75" thickBot="1" x14ac:dyDescent="0.25">
      <c r="A16" s="83" t="s">
        <v>4</v>
      </c>
      <c r="B16" s="186">
        <v>0.233762</v>
      </c>
      <c r="C16" s="57">
        <v>0.21</v>
      </c>
      <c r="D16" s="280">
        <v>0.22</v>
      </c>
      <c r="E16" s="58" t="s">
        <v>5</v>
      </c>
      <c r="F16" s="179">
        <f>D16+6%</f>
        <v>0.28000000000000003</v>
      </c>
      <c r="G16" s="171" t="s">
        <v>396</v>
      </c>
      <c r="H16" s="180">
        <f>IF(D16-6%&lt;0%,0%,D16-6%)</f>
        <v>0.16</v>
      </c>
      <c r="I16" s="33" t="s">
        <v>471</v>
      </c>
      <c r="J16" s="59">
        <f>D16-C16</f>
        <v>1.0000000000000009E-2</v>
      </c>
    </row>
    <row r="17" spans="1:10" s="38" customFormat="1" ht="39" customHeight="1" thickBot="1" x14ac:dyDescent="0.25">
      <c r="A17" s="161" t="str">
        <f>'הכשרה - קרן י'!$A$17</f>
        <v>מגבלת עמלת ניהול חיצוני לשנת 2025</v>
      </c>
      <c r="B17" s="385">
        <v>2.8E-3</v>
      </c>
      <c r="C17" s="386"/>
      <c r="D17" s="386"/>
      <c r="E17" s="386"/>
      <c r="F17" s="386"/>
      <c r="G17" s="386"/>
      <c r="H17" s="386"/>
      <c r="I17" s="386"/>
      <c r="J17" s="387"/>
    </row>
    <row r="18" spans="1:10" x14ac:dyDescent="0.2">
      <c r="A18" s="37"/>
    </row>
  </sheetData>
  <mergeCells count="28">
    <mergeCell ref="F3:H3"/>
    <mergeCell ref="F4:F6"/>
    <mergeCell ref="G4:G6"/>
    <mergeCell ref="F7:F8"/>
    <mergeCell ref="G7:G8"/>
    <mergeCell ref="H4:H6"/>
    <mergeCell ref="B17:J17"/>
    <mergeCell ref="C9:C10"/>
    <mergeCell ref="D9:D10"/>
    <mergeCell ref="A7:A8"/>
    <mergeCell ref="C7:C8"/>
    <mergeCell ref="D7:D8"/>
    <mergeCell ref="B9:B10"/>
    <mergeCell ref="F9:F10"/>
    <mergeCell ref="G9:G10"/>
    <mergeCell ref="J9:J10"/>
    <mergeCell ref="B4:B6"/>
    <mergeCell ref="B7:B8"/>
    <mergeCell ref="A4:A6"/>
    <mergeCell ref="C4:C6"/>
    <mergeCell ref="D4:D6"/>
    <mergeCell ref="E4:E6"/>
    <mergeCell ref="E7:E8"/>
    <mergeCell ref="E9:E10"/>
    <mergeCell ref="J4:J6"/>
    <mergeCell ref="J7:J8"/>
    <mergeCell ref="H7:H8"/>
    <mergeCell ref="H9:H10"/>
  </mergeCells>
  <phoneticPr fontId="2" type="noConversion"/>
  <conditionalFormatting sqref="J4:J16">
    <cfRule type="cellIs" dxfId="45" priority="1" operator="lessThan">
      <formula>0</formula>
    </cfRule>
    <cfRule type="cellIs" dxfId="44" priority="2" operator="greaterThan">
      <formula>0</formula>
    </cfRule>
  </conditionalFormatting>
  <pageMargins left="0.70866141732283472" right="0.70866141732283472" top="0.74803149606299213" bottom="0.74803149606299213" header="0.31496062992125984" footer="0.31496062992125984"/>
  <pageSetup paperSize="9" scale="7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J23"/>
  <sheetViews>
    <sheetView rightToLeft="1" zoomScale="110" zoomScaleNormal="110" workbookViewId="0">
      <selection activeCell="C23" sqref="C23"/>
    </sheetView>
  </sheetViews>
  <sheetFormatPr defaultColWidth="9" defaultRowHeight="14.25" x14ac:dyDescent="0.2"/>
  <cols>
    <col min="1" max="1" width="57.5" style="8" bestFit="1" customWidth="1"/>
    <col min="2" max="2" width="17.75" style="8"/>
    <col min="3" max="3" width="13.625" style="8" bestFit="1" customWidth="1"/>
    <col min="4" max="4" width="11.25" style="8" bestFit="1" customWidth="1"/>
    <col min="5" max="5" width="11.5" style="8" customWidth="1"/>
    <col min="6" max="6" width="4.625" style="38" bestFit="1" customWidth="1"/>
    <col min="7" max="7" width="1.625" style="38" bestFit="1" customWidth="1"/>
    <col min="8" max="8" width="4.625" style="8" bestFit="1" customWidth="1"/>
    <col min="9" max="9" width="31.875" style="8" bestFit="1" customWidth="1"/>
    <col min="10" max="10" width="16.75" style="8" bestFit="1" customWidth="1"/>
    <col min="11" max="16384" width="9" style="8"/>
  </cols>
  <sheetData>
    <row r="1" spans="1:10" ht="16.5" thickBot="1" x14ac:dyDescent="0.3">
      <c r="A1" s="112" t="s">
        <v>19</v>
      </c>
      <c r="B1" s="5"/>
      <c r="C1" s="5"/>
      <c r="D1" s="5"/>
      <c r="E1" s="6"/>
      <c r="F1" s="6"/>
      <c r="G1" s="6"/>
      <c r="H1" s="5"/>
      <c r="I1" s="6"/>
    </row>
    <row r="2" spans="1:10" s="38" customFormat="1" ht="17.25" thickTop="1" thickBot="1" x14ac:dyDescent="0.3">
      <c r="A2" s="7"/>
      <c r="B2" s="5"/>
      <c r="C2" s="5"/>
      <c r="D2" s="5"/>
      <c r="E2" s="6"/>
      <c r="F2" s="6"/>
      <c r="G2" s="6"/>
      <c r="H2" s="5"/>
      <c r="I2" s="6"/>
    </row>
    <row r="3" spans="1:10" s="26" customFormat="1" ht="42" customHeight="1" thickBot="1" x14ac:dyDescent="0.3">
      <c r="A3" s="108" t="s">
        <v>0</v>
      </c>
      <c r="B3" s="91" t="str">
        <f>'הכשרה - קרן י'!$B$3</f>
        <v>שיעור חשיפה ליום 13/12/2024</v>
      </c>
      <c r="C3" s="40" t="str">
        <f>'הכשרה - קרן י'!$C$3</f>
        <v>מדיניות השקעות 2024</v>
      </c>
      <c r="D3" s="39" t="str">
        <f>'הכשרה - קרן י'!$D$3</f>
        <v>שיעור חשיפה מומלץ לשנת 2025</v>
      </c>
      <c r="E3" s="93" t="s">
        <v>1</v>
      </c>
      <c r="F3" s="375" t="s">
        <v>380</v>
      </c>
      <c r="G3" s="375"/>
      <c r="H3" s="376"/>
      <c r="I3" s="110" t="s">
        <v>2</v>
      </c>
      <c r="J3" s="106" t="str">
        <f>'הכשרה - קרן י'!$J$3</f>
        <v>שינוי ממדיניות 2024</v>
      </c>
    </row>
    <row r="4" spans="1:10" ht="15" customHeight="1" x14ac:dyDescent="0.2">
      <c r="A4" s="428" t="s">
        <v>389</v>
      </c>
      <c r="B4" s="423">
        <v>0.50706000000000007</v>
      </c>
      <c r="C4" s="431">
        <v>0.46</v>
      </c>
      <c r="D4" s="441">
        <v>0.48</v>
      </c>
      <c r="E4" s="443" t="s">
        <v>5</v>
      </c>
      <c r="F4" s="377">
        <f>D4+6%</f>
        <v>0.54</v>
      </c>
      <c r="G4" s="379" t="s">
        <v>396</v>
      </c>
      <c r="H4" s="388">
        <f>IF(D4-6%&lt;0%,0%,D4-6%)</f>
        <v>0.42</v>
      </c>
      <c r="I4" s="150" t="s">
        <v>472</v>
      </c>
      <c r="J4" s="438">
        <f t="shared" ref="J4:J10" si="0">D4-C4</f>
        <v>1.9999999999999962E-2</v>
      </c>
    </row>
    <row r="5" spans="1:10" ht="14.25" customHeight="1" x14ac:dyDescent="0.2">
      <c r="A5" s="429"/>
      <c r="B5" s="424"/>
      <c r="C5" s="431"/>
      <c r="D5" s="441"/>
      <c r="E5" s="444"/>
      <c r="F5" s="378"/>
      <c r="G5" s="380"/>
      <c r="H5" s="389"/>
      <c r="I5" s="28" t="s">
        <v>473</v>
      </c>
      <c r="J5" s="420">
        <f t="shared" si="0"/>
        <v>0</v>
      </c>
    </row>
    <row r="6" spans="1:10" ht="14.25" customHeight="1" x14ac:dyDescent="0.2">
      <c r="A6" s="348"/>
      <c r="B6" s="425"/>
      <c r="C6" s="432"/>
      <c r="D6" s="442"/>
      <c r="E6" s="444"/>
      <c r="F6" s="371"/>
      <c r="G6" s="374"/>
      <c r="H6" s="390"/>
      <c r="I6" s="42"/>
      <c r="J6" s="421">
        <f t="shared" si="0"/>
        <v>0</v>
      </c>
    </row>
    <row r="7" spans="1:10" x14ac:dyDescent="0.2">
      <c r="A7" s="435" t="s">
        <v>390</v>
      </c>
      <c r="B7" s="446">
        <v>0.18847207999999999</v>
      </c>
      <c r="C7" s="433">
        <v>0.2</v>
      </c>
      <c r="D7" s="439">
        <v>0.22</v>
      </c>
      <c r="E7" s="445" t="s">
        <v>6</v>
      </c>
      <c r="F7" s="381">
        <f>D7+5%</f>
        <v>0.27</v>
      </c>
      <c r="G7" s="383" t="s">
        <v>396</v>
      </c>
      <c r="H7" s="394">
        <f>IF(D7-5%&lt;0%,0%,D7-5%)</f>
        <v>0.16999999999999998</v>
      </c>
      <c r="I7" s="43" t="s">
        <v>14</v>
      </c>
      <c r="J7" s="422">
        <f t="shared" si="0"/>
        <v>1.999999999999999E-2</v>
      </c>
    </row>
    <row r="8" spans="1:10" x14ac:dyDescent="0.2">
      <c r="A8" s="436"/>
      <c r="B8" s="447"/>
      <c r="C8" s="434"/>
      <c r="D8" s="440"/>
      <c r="E8" s="445"/>
      <c r="F8" s="382"/>
      <c r="G8" s="384"/>
      <c r="H8" s="395"/>
      <c r="I8" s="42" t="s">
        <v>15</v>
      </c>
      <c r="J8" s="421">
        <f t="shared" si="0"/>
        <v>0</v>
      </c>
    </row>
    <row r="9" spans="1:10" ht="14.25" customHeight="1" x14ac:dyDescent="0.2">
      <c r="A9" s="116" t="s">
        <v>388</v>
      </c>
      <c r="B9" s="448">
        <v>9.1649499999999995E-2</v>
      </c>
      <c r="C9" s="433">
        <v>0.1</v>
      </c>
      <c r="D9" s="439">
        <v>0.1</v>
      </c>
      <c r="E9" s="355" t="s">
        <v>5</v>
      </c>
      <c r="F9" s="370">
        <f>D9+6%</f>
        <v>0.16</v>
      </c>
      <c r="G9" s="373" t="s">
        <v>396</v>
      </c>
      <c r="H9" s="368">
        <f>IF(D9-6%&lt;0%,0%,D9-6%)</f>
        <v>4.0000000000000008E-2</v>
      </c>
      <c r="I9" s="43" t="s">
        <v>16</v>
      </c>
      <c r="J9" s="422">
        <f t="shared" si="0"/>
        <v>0</v>
      </c>
    </row>
    <row r="10" spans="1:10" x14ac:dyDescent="0.2">
      <c r="A10" s="81"/>
      <c r="B10" s="449"/>
      <c r="C10" s="434"/>
      <c r="D10" s="440"/>
      <c r="E10" s="355"/>
      <c r="F10" s="371"/>
      <c r="G10" s="374"/>
      <c r="H10" s="369"/>
      <c r="I10" s="44" t="s">
        <v>17</v>
      </c>
      <c r="J10" s="421">
        <f t="shared" si="0"/>
        <v>0</v>
      </c>
    </row>
    <row r="11" spans="1:10" ht="15" x14ac:dyDescent="0.2">
      <c r="A11" s="72" t="s">
        <v>11</v>
      </c>
      <c r="B11" s="190">
        <v>1.084892E-2</v>
      </c>
      <c r="C11" s="126">
        <v>0.04</v>
      </c>
      <c r="D11" s="281">
        <v>0.04</v>
      </c>
      <c r="E11" s="94" t="s">
        <v>6</v>
      </c>
      <c r="F11" s="173">
        <f>D11+5%</f>
        <v>0.09</v>
      </c>
      <c r="G11" s="169" t="s">
        <v>396</v>
      </c>
      <c r="H11" s="174">
        <f>IF(D11-5%&lt;0%,0%,D11-5%)</f>
        <v>0</v>
      </c>
      <c r="I11" s="60" t="s">
        <v>382</v>
      </c>
      <c r="J11" s="157">
        <f>D11-C11</f>
        <v>0</v>
      </c>
    </row>
    <row r="12" spans="1:10" s="38" customFormat="1" ht="15" x14ac:dyDescent="0.2">
      <c r="A12" s="114" t="s">
        <v>387</v>
      </c>
      <c r="B12" s="190">
        <v>0.21804791999999998</v>
      </c>
      <c r="C12" s="126">
        <v>0.23</v>
      </c>
      <c r="D12" s="281">
        <v>0.22</v>
      </c>
      <c r="E12" s="94" t="s">
        <v>6</v>
      </c>
      <c r="F12" s="173">
        <f>D12+5%</f>
        <v>0.27</v>
      </c>
      <c r="G12" s="169" t="s">
        <v>396</v>
      </c>
      <c r="H12" s="174">
        <f>IF(D12-5%&lt;0%,0%,D12-5%)</f>
        <v>0.16999999999999998</v>
      </c>
      <c r="I12" s="47" t="s">
        <v>385</v>
      </c>
      <c r="J12" s="157">
        <f t="shared" ref="J12:J14" si="1">D12-C12</f>
        <v>-1.0000000000000009E-2</v>
      </c>
    </row>
    <row r="13" spans="1:10" ht="15" x14ac:dyDescent="0.2">
      <c r="A13" s="114" t="s">
        <v>381</v>
      </c>
      <c r="B13" s="190">
        <v>5.9920799999999995E-3</v>
      </c>
      <c r="C13" s="126">
        <v>0.03</v>
      </c>
      <c r="D13" s="281">
        <v>0.03</v>
      </c>
      <c r="E13" s="94" t="s">
        <v>6</v>
      </c>
      <c r="F13" s="173">
        <f>D13+5%</f>
        <v>0.08</v>
      </c>
      <c r="G13" s="169" t="s">
        <v>396</v>
      </c>
      <c r="H13" s="174">
        <f>IF(D13-5%&lt;0%,0%,D13-5%)</f>
        <v>0</v>
      </c>
      <c r="I13" s="61" t="s">
        <v>383</v>
      </c>
      <c r="J13" s="158">
        <f t="shared" si="1"/>
        <v>0</v>
      </c>
    </row>
    <row r="14" spans="1:10" ht="15.75" thickBot="1" x14ac:dyDescent="0.25">
      <c r="A14" s="83" t="s">
        <v>386</v>
      </c>
      <c r="B14" s="189">
        <v>0.10565677000000001</v>
      </c>
      <c r="C14" s="128">
        <v>0.08</v>
      </c>
      <c r="D14" s="282">
        <v>0.05</v>
      </c>
      <c r="E14" s="97" t="s">
        <v>6</v>
      </c>
      <c r="F14" s="175">
        <f>D14+5%</f>
        <v>0.1</v>
      </c>
      <c r="G14" s="172" t="s">
        <v>396</v>
      </c>
      <c r="H14" s="176">
        <f>IF(D14-5%&lt;0%,0%,D14-5%)</f>
        <v>0</v>
      </c>
      <c r="I14" s="51" t="s">
        <v>12</v>
      </c>
      <c r="J14" s="159">
        <f t="shared" si="1"/>
        <v>-0.03</v>
      </c>
    </row>
    <row r="15" spans="1:10" ht="15.75" thickBot="1" x14ac:dyDescent="0.25">
      <c r="A15" s="82" t="s">
        <v>3</v>
      </c>
      <c r="B15" s="84">
        <f>SUM(B4:B14)</f>
        <v>1.1277272699999998</v>
      </c>
      <c r="C15" s="89">
        <f>SUM(C4:C14)</f>
        <v>1.1400000000000001</v>
      </c>
      <c r="D15" s="263">
        <f>SUM(D4:D14)</f>
        <v>1.1400000000000001</v>
      </c>
      <c r="E15" s="95"/>
      <c r="F15" s="177"/>
      <c r="G15" s="170"/>
      <c r="H15" s="178"/>
      <c r="I15" s="55"/>
      <c r="J15" s="34">
        <f>SUM(J4:J14)</f>
        <v>-5.5511151231257827E-17</v>
      </c>
    </row>
    <row r="16" spans="1:10" ht="15.75" thickBot="1" x14ac:dyDescent="0.25">
      <c r="A16" s="83" t="s">
        <v>4</v>
      </c>
      <c r="B16" s="188">
        <v>0.249413</v>
      </c>
      <c r="C16" s="32">
        <v>0.23</v>
      </c>
      <c r="D16" s="264">
        <v>0.23</v>
      </c>
      <c r="E16" s="96" t="s">
        <v>5</v>
      </c>
      <c r="F16" s="179">
        <f>D16+6%</f>
        <v>0.29000000000000004</v>
      </c>
      <c r="G16" s="171" t="s">
        <v>396</v>
      </c>
      <c r="H16" s="180">
        <f>IF(D16-6%&lt;0%,0%,D16-6%)</f>
        <v>0.17</v>
      </c>
      <c r="I16" s="33" t="s">
        <v>471</v>
      </c>
      <c r="J16" s="36">
        <f>D16-C16</f>
        <v>0</v>
      </c>
    </row>
    <row r="17" spans="1:10" s="38" customFormat="1" ht="39" customHeight="1" thickBot="1" x14ac:dyDescent="0.25">
      <c r="A17" s="161" t="str">
        <f>'הכשרה - קרן י'!$A$17</f>
        <v>מגבלת עמלת ניהול חיצוני לשנת 2025</v>
      </c>
      <c r="B17" s="385">
        <v>3.0000000000000001E-3</v>
      </c>
      <c r="C17" s="386"/>
      <c r="D17" s="386"/>
      <c r="E17" s="386"/>
      <c r="F17" s="386"/>
      <c r="G17" s="386"/>
      <c r="H17" s="386"/>
      <c r="I17" s="386"/>
      <c r="J17" s="387"/>
    </row>
    <row r="18" spans="1:10" x14ac:dyDescent="0.2">
      <c r="A18" s="37"/>
    </row>
    <row r="23" spans="1:10" x14ac:dyDescent="0.2">
      <c r="C23" s="38"/>
    </row>
  </sheetData>
  <mergeCells count="28">
    <mergeCell ref="F3:H3"/>
    <mergeCell ref="F4:F6"/>
    <mergeCell ref="G4:G6"/>
    <mergeCell ref="F7:F8"/>
    <mergeCell ref="G7:G8"/>
    <mergeCell ref="H7:H8"/>
    <mergeCell ref="H4:H6"/>
    <mergeCell ref="B17:J17"/>
    <mergeCell ref="J9:J10"/>
    <mergeCell ref="C9:C10"/>
    <mergeCell ref="D9:D10"/>
    <mergeCell ref="E9:E10"/>
    <mergeCell ref="H9:H10"/>
    <mergeCell ref="B9:B10"/>
    <mergeCell ref="F9:F10"/>
    <mergeCell ref="G9:G10"/>
    <mergeCell ref="J4:J6"/>
    <mergeCell ref="D7:D8"/>
    <mergeCell ref="J7:J8"/>
    <mergeCell ref="A4:A6"/>
    <mergeCell ref="C4:C6"/>
    <mergeCell ref="D4:D6"/>
    <mergeCell ref="E4:E6"/>
    <mergeCell ref="A7:A8"/>
    <mergeCell ref="C7:C8"/>
    <mergeCell ref="E7:E8"/>
    <mergeCell ref="B7:B8"/>
    <mergeCell ref="B4:B6"/>
  </mergeCells>
  <conditionalFormatting sqref="J4:J16">
    <cfRule type="cellIs" dxfId="43" priority="1" operator="lessThan">
      <formula>0</formula>
    </cfRule>
    <cfRule type="cellIs" dxfId="42" priority="2" operator="greaterThan">
      <formula>0</formula>
    </cfRule>
  </conditionalFormatting>
  <pageMargins left="0.70866141732283472" right="0.70866141732283472" top="0.74803149606299213" bottom="0.74803149606299213" header="0.31496062992125984" footer="0.31496062992125984"/>
  <pageSetup paperSize="9" scale="7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J19"/>
  <sheetViews>
    <sheetView rightToLeft="1" zoomScale="110" zoomScaleNormal="110" workbookViewId="0">
      <selection activeCell="D19" sqref="D19"/>
    </sheetView>
  </sheetViews>
  <sheetFormatPr defaultRowHeight="14.25" x14ac:dyDescent="0.2"/>
  <cols>
    <col min="1" max="1" width="57.5" bestFit="1" customWidth="1"/>
    <col min="2" max="2" width="14.125" bestFit="1" customWidth="1"/>
    <col min="3" max="3" width="13.625" bestFit="1" customWidth="1"/>
    <col min="4" max="4" width="12.125" bestFit="1" customWidth="1"/>
    <col min="5" max="5" width="8.5" bestFit="1" customWidth="1"/>
    <col min="6" max="6" width="4.625" bestFit="1" customWidth="1"/>
    <col min="7" max="7" width="1.5" bestFit="1" customWidth="1"/>
    <col min="8" max="8" width="4.625" bestFit="1" customWidth="1"/>
    <col min="9" max="9" width="31.875" bestFit="1" customWidth="1"/>
    <col min="10" max="10" width="16.75" bestFit="1" customWidth="1"/>
  </cols>
  <sheetData>
    <row r="1" spans="1:10" ht="16.5" thickBot="1" x14ac:dyDescent="0.3">
      <c r="A1" s="112" t="s">
        <v>20</v>
      </c>
      <c r="B1" s="5"/>
      <c r="C1" s="5"/>
      <c r="D1" s="6"/>
      <c r="E1" s="5"/>
      <c r="F1" s="5"/>
      <c r="G1" s="5"/>
      <c r="H1" s="6"/>
    </row>
    <row r="2" spans="1:10" ht="15.75" thickTop="1" thickBot="1" x14ac:dyDescent="0.25"/>
    <row r="3" spans="1:10" s="107" customFormat="1" ht="45" customHeight="1" thickBot="1" x14ac:dyDescent="0.3">
      <c r="A3" s="108" t="s">
        <v>0</v>
      </c>
      <c r="B3" s="91" t="str">
        <f>'הכשרה - קרן י'!$B$3</f>
        <v>שיעור חשיפה ליום 13/12/2024</v>
      </c>
      <c r="C3" s="40" t="str">
        <f>'הכשרה - קרן י'!$C$3</f>
        <v>מדיניות השקעות 2024</v>
      </c>
      <c r="D3" s="39" t="str">
        <f>'הכשרה - קרן י'!$D$3</f>
        <v>שיעור חשיפה מומלץ לשנת 2025</v>
      </c>
      <c r="E3" s="93" t="s">
        <v>1</v>
      </c>
      <c r="F3" s="375" t="s">
        <v>380</v>
      </c>
      <c r="G3" s="375"/>
      <c r="H3" s="376"/>
      <c r="I3" s="110" t="s">
        <v>2</v>
      </c>
      <c r="J3" s="106" t="str">
        <f>'הכשרה - קרן י'!$J$3</f>
        <v>שינוי ממדיניות 2024</v>
      </c>
    </row>
    <row r="4" spans="1:10" x14ac:dyDescent="0.2">
      <c r="A4" s="428" t="s">
        <v>389</v>
      </c>
      <c r="B4" s="456">
        <v>0.44946399999999997</v>
      </c>
      <c r="C4" s="452">
        <v>0.4</v>
      </c>
      <c r="D4" s="441">
        <v>0.42</v>
      </c>
      <c r="E4" s="443" t="s">
        <v>5</v>
      </c>
      <c r="F4" s="377">
        <f>D4+6%</f>
        <v>0.48</v>
      </c>
      <c r="G4" s="379" t="s">
        <v>396</v>
      </c>
      <c r="H4" s="388">
        <f>IF(D4-6%&lt;0%,0%,D4-6%)</f>
        <v>0.36</v>
      </c>
      <c r="I4" s="150" t="s">
        <v>472</v>
      </c>
      <c r="J4" s="438">
        <f t="shared" ref="J4:J10" si="0">D4-C4</f>
        <v>1.9999999999999962E-2</v>
      </c>
    </row>
    <row r="5" spans="1:10" x14ac:dyDescent="0.2">
      <c r="A5" s="429"/>
      <c r="B5" s="457"/>
      <c r="C5" s="452"/>
      <c r="D5" s="441"/>
      <c r="E5" s="444"/>
      <c r="F5" s="378"/>
      <c r="G5" s="380"/>
      <c r="H5" s="389"/>
      <c r="I5" s="28" t="s">
        <v>473</v>
      </c>
      <c r="J5" s="420">
        <f t="shared" si="0"/>
        <v>0</v>
      </c>
    </row>
    <row r="6" spans="1:10" x14ac:dyDescent="0.2">
      <c r="A6" s="348"/>
      <c r="B6" s="458"/>
      <c r="C6" s="453"/>
      <c r="D6" s="442"/>
      <c r="E6" s="444"/>
      <c r="F6" s="371"/>
      <c r="G6" s="374"/>
      <c r="H6" s="390"/>
      <c r="I6" s="42"/>
      <c r="J6" s="421">
        <f t="shared" si="0"/>
        <v>0</v>
      </c>
    </row>
    <row r="7" spans="1:10" x14ac:dyDescent="0.2">
      <c r="A7" s="435" t="s">
        <v>390</v>
      </c>
      <c r="B7" s="454">
        <v>0.25347947999999998</v>
      </c>
      <c r="C7" s="450">
        <v>0.22</v>
      </c>
      <c r="D7" s="439">
        <v>0.25</v>
      </c>
      <c r="E7" s="445" t="s">
        <v>6</v>
      </c>
      <c r="F7" s="381">
        <f>D7+5%</f>
        <v>0.3</v>
      </c>
      <c r="G7" s="383" t="s">
        <v>396</v>
      </c>
      <c r="H7" s="394">
        <f>IF(D7-5%&lt;0%,0%,D7-5%)</f>
        <v>0.2</v>
      </c>
      <c r="I7" s="43" t="s">
        <v>14</v>
      </c>
      <c r="J7" s="422">
        <f t="shared" si="0"/>
        <v>0.03</v>
      </c>
    </row>
    <row r="8" spans="1:10" x14ac:dyDescent="0.2">
      <c r="A8" s="436"/>
      <c r="B8" s="455"/>
      <c r="C8" s="451"/>
      <c r="D8" s="440"/>
      <c r="E8" s="445"/>
      <c r="F8" s="382"/>
      <c r="G8" s="384"/>
      <c r="H8" s="395"/>
      <c r="I8" s="42" t="s">
        <v>15</v>
      </c>
      <c r="J8" s="421">
        <f t="shared" si="0"/>
        <v>0</v>
      </c>
    </row>
    <row r="9" spans="1:10" ht="14.25" customHeight="1" x14ac:dyDescent="0.2">
      <c r="A9" s="116" t="s">
        <v>388</v>
      </c>
      <c r="B9" s="459">
        <v>0.15867065</v>
      </c>
      <c r="C9" s="450">
        <v>0.14000000000000001</v>
      </c>
      <c r="D9" s="439">
        <v>0.14000000000000001</v>
      </c>
      <c r="E9" s="355" t="s">
        <v>5</v>
      </c>
      <c r="F9" s="370">
        <f>D9+6%</f>
        <v>0.2</v>
      </c>
      <c r="G9" s="373" t="s">
        <v>396</v>
      </c>
      <c r="H9" s="368">
        <f>IF(D9-6%&lt;0%,0%,D9-6%)</f>
        <v>8.0000000000000016E-2</v>
      </c>
      <c r="I9" s="43" t="s">
        <v>16</v>
      </c>
      <c r="J9" s="422">
        <f t="shared" si="0"/>
        <v>0</v>
      </c>
    </row>
    <row r="10" spans="1:10" x14ac:dyDescent="0.2">
      <c r="A10" s="81"/>
      <c r="B10" s="460"/>
      <c r="C10" s="451"/>
      <c r="D10" s="440"/>
      <c r="E10" s="355"/>
      <c r="F10" s="371"/>
      <c r="G10" s="374"/>
      <c r="H10" s="369"/>
      <c r="I10" s="44" t="s">
        <v>17</v>
      </c>
      <c r="J10" s="421">
        <f t="shared" si="0"/>
        <v>0</v>
      </c>
    </row>
    <row r="11" spans="1:10" ht="15" x14ac:dyDescent="0.2">
      <c r="A11" s="72" t="s">
        <v>11</v>
      </c>
      <c r="B11" s="191">
        <v>5.6894299999999997E-3</v>
      </c>
      <c r="C11" s="127">
        <v>0.04</v>
      </c>
      <c r="D11" s="281">
        <v>0.04</v>
      </c>
      <c r="E11" s="94" t="s">
        <v>6</v>
      </c>
      <c r="F11" s="173">
        <f>D11+5%</f>
        <v>0.09</v>
      </c>
      <c r="G11" s="169" t="s">
        <v>396</v>
      </c>
      <c r="H11" s="174">
        <f>IF(D11-5%&lt;0%,0%,D11-5%)</f>
        <v>0</v>
      </c>
      <c r="I11" s="60" t="s">
        <v>382</v>
      </c>
      <c r="J11" s="157">
        <f>D11-C11</f>
        <v>0</v>
      </c>
    </row>
    <row r="12" spans="1:10" ht="15" x14ac:dyDescent="0.2">
      <c r="A12" s="114" t="s">
        <v>387</v>
      </c>
      <c r="B12" s="191">
        <v>0.11637226000000001</v>
      </c>
      <c r="C12" s="127">
        <v>0.15</v>
      </c>
      <c r="D12" s="281">
        <v>0.12</v>
      </c>
      <c r="E12" s="94" t="s">
        <v>6</v>
      </c>
      <c r="F12" s="173">
        <f>D12+5%</f>
        <v>0.16999999999999998</v>
      </c>
      <c r="G12" s="169" t="s">
        <v>396</v>
      </c>
      <c r="H12" s="174">
        <f>IF(D12-5%&lt;0%,0%,D12-5%)</f>
        <v>6.9999999999999993E-2</v>
      </c>
      <c r="I12" s="47" t="s">
        <v>385</v>
      </c>
      <c r="J12" s="157">
        <f>D12-C12</f>
        <v>-0.03</v>
      </c>
    </row>
    <row r="13" spans="1:10" ht="15" x14ac:dyDescent="0.2">
      <c r="A13" s="114" t="s">
        <v>381</v>
      </c>
      <c r="B13" s="191">
        <v>4.1777300000000002E-3</v>
      </c>
      <c r="C13" s="127">
        <v>0.03</v>
      </c>
      <c r="D13" s="281">
        <v>0.03</v>
      </c>
      <c r="E13" s="94" t="s">
        <v>6</v>
      </c>
      <c r="F13" s="173">
        <f>D13+5%</f>
        <v>0.08</v>
      </c>
      <c r="G13" s="169" t="s">
        <v>396</v>
      </c>
      <c r="H13" s="174">
        <f>IF(D13-5%&lt;0%,0%,D13-5%)</f>
        <v>0</v>
      </c>
      <c r="I13" s="61" t="s">
        <v>383</v>
      </c>
      <c r="J13" s="158">
        <f>D13-C13</f>
        <v>0</v>
      </c>
    </row>
    <row r="14" spans="1:10" ht="15.75" thickBot="1" x14ac:dyDescent="0.25">
      <c r="A14" s="83" t="s">
        <v>386</v>
      </c>
      <c r="B14" s="192">
        <v>9.5783099999999996E-2</v>
      </c>
      <c r="C14" s="129">
        <v>0.09</v>
      </c>
      <c r="D14" s="282">
        <v>0.05</v>
      </c>
      <c r="E14" s="97" t="s">
        <v>6</v>
      </c>
      <c r="F14" s="175">
        <f>D14+5%</f>
        <v>0.1</v>
      </c>
      <c r="G14" s="172" t="s">
        <v>396</v>
      </c>
      <c r="H14" s="176">
        <f>IF(D14-5%&lt;0%,0%,D14-5%)</f>
        <v>0</v>
      </c>
      <c r="I14" s="51" t="s">
        <v>12</v>
      </c>
      <c r="J14" s="158">
        <f>D14-C14</f>
        <v>-3.9999999999999994E-2</v>
      </c>
    </row>
    <row r="15" spans="1:10" ht="15.75" thickBot="1" x14ac:dyDescent="0.25">
      <c r="A15" s="82" t="s">
        <v>3</v>
      </c>
      <c r="B15" s="84">
        <f>SUM(B4:B14)</f>
        <v>1.0836366499999999</v>
      </c>
      <c r="C15" s="103">
        <f>SUM(C4:C14)</f>
        <v>1.07</v>
      </c>
      <c r="D15" s="263">
        <f>SUM(D4:D14)</f>
        <v>1.05</v>
      </c>
      <c r="E15" s="95"/>
      <c r="F15" s="177"/>
      <c r="G15" s="170"/>
      <c r="H15" s="178"/>
      <c r="I15" s="55"/>
      <c r="J15" s="34">
        <f>SUM(J4:J14)</f>
        <v>-2.0000000000000032E-2</v>
      </c>
    </row>
    <row r="16" spans="1:10" ht="15.75" thickBot="1" x14ac:dyDescent="0.25">
      <c r="A16" s="83" t="s">
        <v>4</v>
      </c>
      <c r="B16" s="193">
        <v>0.22610399999999997</v>
      </c>
      <c r="C16" s="104">
        <v>0.22</v>
      </c>
      <c r="D16" s="264">
        <v>0.21</v>
      </c>
      <c r="E16" s="58" t="s">
        <v>5</v>
      </c>
      <c r="F16" s="179">
        <f>D16+6%</f>
        <v>0.27</v>
      </c>
      <c r="G16" s="171" t="s">
        <v>396</v>
      </c>
      <c r="H16" s="180">
        <f>IF(D16-6%&lt;0%,0%,D16-6%)</f>
        <v>0.15</v>
      </c>
      <c r="I16" s="33" t="s">
        <v>471</v>
      </c>
      <c r="J16" s="36">
        <f>D16-C16</f>
        <v>-1.0000000000000009E-2</v>
      </c>
    </row>
    <row r="17" spans="1:10" s="38" customFormat="1" ht="39" customHeight="1" thickBot="1" x14ac:dyDescent="0.25">
      <c r="A17" s="161" t="str">
        <f>'הכשרה - קרן י'!$A$17</f>
        <v>מגבלת עמלת ניהול חיצוני לשנת 2025</v>
      </c>
      <c r="B17" s="385">
        <v>2.5000000000000001E-3</v>
      </c>
      <c r="C17" s="386"/>
      <c r="D17" s="386"/>
      <c r="E17" s="386"/>
      <c r="F17" s="386"/>
      <c r="G17" s="386"/>
      <c r="H17" s="386"/>
      <c r="I17" s="386"/>
      <c r="J17" s="387"/>
    </row>
    <row r="19" spans="1:10" x14ac:dyDescent="0.2">
      <c r="A19" s="37"/>
    </row>
  </sheetData>
  <mergeCells count="28">
    <mergeCell ref="F3:H3"/>
    <mergeCell ref="F4:F6"/>
    <mergeCell ref="G4:G6"/>
    <mergeCell ref="F7:F8"/>
    <mergeCell ref="G7:G8"/>
    <mergeCell ref="B17:J17"/>
    <mergeCell ref="D9:D10"/>
    <mergeCell ref="E9:E10"/>
    <mergeCell ref="H9:H10"/>
    <mergeCell ref="B9:B10"/>
    <mergeCell ref="J9:J10"/>
    <mergeCell ref="C9:C10"/>
    <mergeCell ref="F9:F10"/>
    <mergeCell ref="G9:G10"/>
    <mergeCell ref="J4:J6"/>
    <mergeCell ref="A7:A8"/>
    <mergeCell ref="C7:C8"/>
    <mergeCell ref="D7:D8"/>
    <mergeCell ref="E7:E8"/>
    <mergeCell ref="H7:H8"/>
    <mergeCell ref="J7:J8"/>
    <mergeCell ref="A4:A6"/>
    <mergeCell ref="C4:C6"/>
    <mergeCell ref="D4:D6"/>
    <mergeCell ref="E4:E6"/>
    <mergeCell ref="H4:H6"/>
    <mergeCell ref="B7:B8"/>
    <mergeCell ref="B4:B6"/>
  </mergeCells>
  <conditionalFormatting sqref="J4:J16">
    <cfRule type="cellIs" dxfId="41" priority="1" operator="lessThan">
      <formula>0</formula>
    </cfRule>
    <cfRule type="cellIs" dxfId="40" priority="2" operator="greaterThan">
      <formula>0</formula>
    </cfRule>
  </conditionalFormatting>
  <pageMargins left="0.70866141732283472" right="0.70866141732283472" top="0.74803149606299213" bottom="0.74803149606299213" header="0.31496062992125984" footer="0.31496062992125984"/>
  <pageSetup paperSize="9" scale="7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J19"/>
  <sheetViews>
    <sheetView rightToLeft="1" zoomScale="110" zoomScaleNormal="110" workbookViewId="0">
      <selection activeCell="I20" sqref="I20"/>
    </sheetView>
  </sheetViews>
  <sheetFormatPr defaultColWidth="9" defaultRowHeight="14.25" x14ac:dyDescent="0.2"/>
  <cols>
    <col min="1" max="1" width="57.5" style="8" bestFit="1" customWidth="1"/>
    <col min="2" max="3" width="14.125" style="8" bestFit="1" customWidth="1"/>
    <col min="4" max="4" width="11.75" style="8" bestFit="1" customWidth="1"/>
    <col min="5" max="5" width="8.5" style="8" bestFit="1" customWidth="1"/>
    <col min="6" max="6" width="4.625" style="38" bestFit="1" customWidth="1"/>
    <col min="7" max="7" width="1.625" style="38" bestFit="1" customWidth="1"/>
    <col min="8" max="8" width="4.625" style="8" bestFit="1" customWidth="1"/>
    <col min="9" max="9" width="31.875" style="8" bestFit="1" customWidth="1"/>
    <col min="10" max="10" width="16.5" style="8" bestFit="1" customWidth="1"/>
    <col min="11" max="16384" width="9" style="8"/>
  </cols>
  <sheetData>
    <row r="1" spans="1:10" ht="16.5" thickBot="1" x14ac:dyDescent="0.3">
      <c r="A1" s="112" t="s">
        <v>21</v>
      </c>
      <c r="B1" s="5"/>
      <c r="C1" s="5"/>
      <c r="D1" s="5"/>
      <c r="E1" s="6"/>
      <c r="F1" s="6"/>
      <c r="G1" s="6"/>
      <c r="H1" s="5"/>
      <c r="I1" s="6"/>
    </row>
    <row r="2" spans="1:10" ht="15.75" thickTop="1" thickBot="1" x14ac:dyDescent="0.25"/>
    <row r="3" spans="1:10" s="26" customFormat="1" ht="45.75" customHeight="1" thickBot="1" x14ac:dyDescent="0.3">
      <c r="A3" s="108" t="s">
        <v>0</v>
      </c>
      <c r="B3" s="91" t="str">
        <f>'הכשרה - קרן י'!$B$3</f>
        <v>שיעור חשיפה ליום 13/12/2024</v>
      </c>
      <c r="C3" s="40" t="str">
        <f>'הכשרה - קרן י'!$C$3</f>
        <v>מדיניות השקעות 2024</v>
      </c>
      <c r="D3" s="39" t="str">
        <f>'הכשרה - קרן י'!$D$3</f>
        <v>שיעור חשיפה מומלץ לשנת 2025</v>
      </c>
      <c r="E3" s="93" t="s">
        <v>1</v>
      </c>
      <c r="F3" s="375" t="s">
        <v>380</v>
      </c>
      <c r="G3" s="375"/>
      <c r="H3" s="376"/>
      <c r="I3" s="110" t="s">
        <v>2</v>
      </c>
      <c r="J3" s="106" t="str">
        <f>'הכשרה - קרן י'!$J$3</f>
        <v>שינוי ממדיניות 2024</v>
      </c>
    </row>
    <row r="4" spans="1:10" x14ac:dyDescent="0.2">
      <c r="A4" s="428" t="s">
        <v>389</v>
      </c>
      <c r="B4" s="456">
        <v>0.27351500000000001</v>
      </c>
      <c r="C4" s="431">
        <v>0.23</v>
      </c>
      <c r="D4" s="441">
        <v>0.26</v>
      </c>
      <c r="E4" s="443" t="s">
        <v>5</v>
      </c>
      <c r="F4" s="377">
        <f>D4+6%</f>
        <v>0.32</v>
      </c>
      <c r="G4" s="379" t="s">
        <v>396</v>
      </c>
      <c r="H4" s="388">
        <f>IF(D4-6%&lt;0%,0%,D4-6%)</f>
        <v>0.2</v>
      </c>
      <c r="I4" s="150" t="s">
        <v>472</v>
      </c>
      <c r="J4" s="438">
        <f>D4-C4</f>
        <v>0.03</v>
      </c>
    </row>
    <row r="5" spans="1:10" x14ac:dyDescent="0.2">
      <c r="A5" s="429"/>
      <c r="B5" s="457"/>
      <c r="C5" s="431"/>
      <c r="D5" s="441"/>
      <c r="E5" s="444"/>
      <c r="F5" s="378"/>
      <c r="G5" s="380"/>
      <c r="H5" s="389"/>
      <c r="I5" s="28" t="s">
        <v>473</v>
      </c>
      <c r="J5" s="420"/>
    </row>
    <row r="6" spans="1:10" x14ac:dyDescent="0.2">
      <c r="A6" s="348"/>
      <c r="B6" s="458"/>
      <c r="C6" s="432"/>
      <c r="D6" s="442"/>
      <c r="E6" s="444"/>
      <c r="F6" s="371"/>
      <c r="G6" s="374"/>
      <c r="H6" s="390"/>
      <c r="I6" s="42"/>
      <c r="J6" s="421"/>
    </row>
    <row r="7" spans="1:10" x14ac:dyDescent="0.2">
      <c r="A7" s="435" t="s">
        <v>390</v>
      </c>
      <c r="B7" s="454">
        <v>0.31313868</v>
      </c>
      <c r="C7" s="433">
        <v>0.27</v>
      </c>
      <c r="D7" s="439">
        <v>0.33</v>
      </c>
      <c r="E7" s="445" t="s">
        <v>6</v>
      </c>
      <c r="F7" s="381">
        <f>D7+5%</f>
        <v>0.38</v>
      </c>
      <c r="G7" s="383" t="s">
        <v>396</v>
      </c>
      <c r="H7" s="394">
        <f>IF(D7-5%&lt;0%,0%,D7-5%)</f>
        <v>0.28000000000000003</v>
      </c>
      <c r="I7" s="43" t="s">
        <v>14</v>
      </c>
      <c r="J7" s="422">
        <f>D7-C7</f>
        <v>0.06</v>
      </c>
    </row>
    <row r="8" spans="1:10" x14ac:dyDescent="0.2">
      <c r="A8" s="436"/>
      <c r="B8" s="455"/>
      <c r="C8" s="434"/>
      <c r="D8" s="440"/>
      <c r="E8" s="445"/>
      <c r="F8" s="382"/>
      <c r="G8" s="384"/>
      <c r="H8" s="395"/>
      <c r="I8" s="42" t="s">
        <v>15</v>
      </c>
      <c r="J8" s="421"/>
    </row>
    <row r="9" spans="1:10" ht="14.25" customHeight="1" x14ac:dyDescent="0.2">
      <c r="A9" s="116" t="s">
        <v>388</v>
      </c>
      <c r="B9" s="459">
        <v>0.17825553</v>
      </c>
      <c r="C9" s="433">
        <v>0.19</v>
      </c>
      <c r="D9" s="439">
        <v>0.19</v>
      </c>
      <c r="E9" s="355" t="s">
        <v>5</v>
      </c>
      <c r="F9" s="370">
        <f>D9+6%</f>
        <v>0.25</v>
      </c>
      <c r="G9" s="373" t="s">
        <v>396</v>
      </c>
      <c r="H9" s="368">
        <f>IF(D9-6%&lt;0%,0%,D9-6%)</f>
        <v>0.13</v>
      </c>
      <c r="I9" s="43" t="s">
        <v>16</v>
      </c>
      <c r="J9" s="422">
        <f>D9-C9</f>
        <v>0</v>
      </c>
    </row>
    <row r="10" spans="1:10" x14ac:dyDescent="0.2">
      <c r="A10" s="81"/>
      <c r="B10" s="460"/>
      <c r="C10" s="434"/>
      <c r="D10" s="440"/>
      <c r="E10" s="355"/>
      <c r="F10" s="371"/>
      <c r="G10" s="374"/>
      <c r="H10" s="369"/>
      <c r="I10" s="44" t="s">
        <v>17</v>
      </c>
      <c r="J10" s="421"/>
    </row>
    <row r="11" spans="1:10" ht="15" x14ac:dyDescent="0.2">
      <c r="A11" s="72" t="s">
        <v>11</v>
      </c>
      <c r="B11" s="191">
        <v>4.6486499999999998E-3</v>
      </c>
      <c r="C11" s="126">
        <v>0.04</v>
      </c>
      <c r="D11" s="281">
        <v>0.04</v>
      </c>
      <c r="E11" s="194" t="s">
        <v>6</v>
      </c>
      <c r="F11" s="173">
        <f>D11+5%</f>
        <v>0.09</v>
      </c>
      <c r="G11" s="169" t="s">
        <v>396</v>
      </c>
      <c r="H11" s="174">
        <f>IF(D11-5%&lt;0%,0%,D11-5%)</f>
        <v>0</v>
      </c>
      <c r="I11" s="60" t="s">
        <v>382</v>
      </c>
      <c r="J11" s="157">
        <f t="shared" ref="J11:J16" si="0">D11-C11</f>
        <v>0</v>
      </c>
    </row>
    <row r="12" spans="1:10" s="38" customFormat="1" ht="15" x14ac:dyDescent="0.2">
      <c r="A12" s="114" t="s">
        <v>387</v>
      </c>
      <c r="B12" s="191">
        <v>9.7924289999999997E-2</v>
      </c>
      <c r="C12" s="126">
        <v>0.15</v>
      </c>
      <c r="D12" s="281">
        <v>0.1</v>
      </c>
      <c r="E12" s="194" t="s">
        <v>6</v>
      </c>
      <c r="F12" s="173">
        <f>D12+5%</f>
        <v>0.15000000000000002</v>
      </c>
      <c r="G12" s="169" t="s">
        <v>396</v>
      </c>
      <c r="H12" s="174">
        <f>IF(D12-5%&lt;0%,0%,D12-5%)</f>
        <v>0.05</v>
      </c>
      <c r="I12" s="47" t="s">
        <v>385</v>
      </c>
      <c r="J12" s="157">
        <f t="shared" si="0"/>
        <v>-4.9999999999999989E-2</v>
      </c>
    </row>
    <row r="13" spans="1:10" ht="15" x14ac:dyDescent="0.2">
      <c r="A13" s="114" t="s">
        <v>381</v>
      </c>
      <c r="B13" s="191">
        <v>3.3555200000000003E-3</v>
      </c>
      <c r="C13" s="126">
        <v>0.02</v>
      </c>
      <c r="D13" s="281">
        <v>0.02</v>
      </c>
      <c r="E13" s="194" t="s">
        <v>6</v>
      </c>
      <c r="F13" s="173">
        <f>D13+5%</f>
        <v>7.0000000000000007E-2</v>
      </c>
      <c r="G13" s="169" t="s">
        <v>396</v>
      </c>
      <c r="H13" s="174">
        <f>IF(D13-5%&lt;0%,0%,D13-5%)</f>
        <v>0</v>
      </c>
      <c r="I13" s="61" t="s">
        <v>383</v>
      </c>
      <c r="J13" s="158">
        <f t="shared" si="0"/>
        <v>0</v>
      </c>
    </row>
    <row r="14" spans="1:10" ht="15.75" thickBot="1" x14ac:dyDescent="0.25">
      <c r="A14" s="83" t="s">
        <v>386</v>
      </c>
      <c r="B14" s="192">
        <v>0.13909734000000001</v>
      </c>
      <c r="C14" s="128">
        <v>0.1</v>
      </c>
      <c r="D14" s="282">
        <v>0.06</v>
      </c>
      <c r="E14" s="97" t="s">
        <v>6</v>
      </c>
      <c r="F14" s="175">
        <f>D14+5%</f>
        <v>0.11</v>
      </c>
      <c r="G14" s="172" t="s">
        <v>396</v>
      </c>
      <c r="H14" s="176">
        <f>IF(D14-5%&lt;0%,0%,D14-5%)</f>
        <v>9.999999999999995E-3</v>
      </c>
      <c r="I14" s="51" t="s">
        <v>12</v>
      </c>
      <c r="J14" s="159">
        <f t="shared" si="0"/>
        <v>-4.0000000000000008E-2</v>
      </c>
    </row>
    <row r="15" spans="1:10" ht="15.75" thickBot="1" x14ac:dyDescent="0.25">
      <c r="A15" s="82" t="s">
        <v>3</v>
      </c>
      <c r="B15" s="84">
        <f>SUM(B4:B14)</f>
        <v>1.00993501</v>
      </c>
      <c r="C15" s="89">
        <f>SUM(C4:C14)</f>
        <v>1</v>
      </c>
      <c r="D15" s="263">
        <f>SUM(D4:D14)</f>
        <v>1</v>
      </c>
      <c r="E15" s="35"/>
      <c r="F15" s="177"/>
      <c r="G15" s="170"/>
      <c r="H15" s="178"/>
      <c r="I15" s="55"/>
      <c r="J15" s="160">
        <f t="shared" si="0"/>
        <v>0</v>
      </c>
    </row>
    <row r="16" spans="1:10" ht="15.75" thickBot="1" x14ac:dyDescent="0.25">
      <c r="A16" s="83" t="s">
        <v>4</v>
      </c>
      <c r="B16" s="193">
        <v>0.17641799999999999</v>
      </c>
      <c r="C16" s="101">
        <v>0.19</v>
      </c>
      <c r="D16" s="283">
        <v>0.19</v>
      </c>
      <c r="E16" s="58" t="s">
        <v>5</v>
      </c>
      <c r="F16" s="179">
        <f>D16+6%</f>
        <v>0.25</v>
      </c>
      <c r="G16" s="171" t="s">
        <v>396</v>
      </c>
      <c r="H16" s="180">
        <f>IF(D16-6%&lt;0%,0%,D16-6%)</f>
        <v>0.13</v>
      </c>
      <c r="I16" s="33" t="s">
        <v>471</v>
      </c>
      <c r="J16" s="36">
        <f t="shared" si="0"/>
        <v>0</v>
      </c>
    </row>
    <row r="17" spans="1:10" s="38" customFormat="1" ht="39" customHeight="1" thickBot="1" x14ac:dyDescent="0.25">
      <c r="A17" s="161" t="str">
        <f>'הכשרה - קרן י'!$A$17</f>
        <v>מגבלת עמלת ניהול חיצוני לשנת 2025</v>
      </c>
      <c r="B17" s="385">
        <v>2.5000000000000001E-3</v>
      </c>
      <c r="C17" s="386"/>
      <c r="D17" s="386"/>
      <c r="E17" s="386"/>
      <c r="F17" s="386"/>
      <c r="G17" s="386"/>
      <c r="H17" s="386"/>
      <c r="I17" s="386"/>
      <c r="J17" s="387"/>
    </row>
    <row r="19" spans="1:10" x14ac:dyDescent="0.2">
      <c r="A19" s="37"/>
    </row>
  </sheetData>
  <mergeCells count="28">
    <mergeCell ref="F3:H3"/>
    <mergeCell ref="F4:F6"/>
    <mergeCell ref="G4:G6"/>
    <mergeCell ref="F7:F8"/>
    <mergeCell ref="G7:G8"/>
    <mergeCell ref="B17:J17"/>
    <mergeCell ref="D9:D10"/>
    <mergeCell ref="E9:E10"/>
    <mergeCell ref="H9:H10"/>
    <mergeCell ref="B9:B10"/>
    <mergeCell ref="J9:J10"/>
    <mergeCell ref="C9:C10"/>
    <mergeCell ref="F9:F10"/>
    <mergeCell ref="G9:G10"/>
    <mergeCell ref="J4:J6"/>
    <mergeCell ref="A7:A8"/>
    <mergeCell ref="C7:C8"/>
    <mergeCell ref="D7:D8"/>
    <mergeCell ref="E7:E8"/>
    <mergeCell ref="H7:H8"/>
    <mergeCell ref="J7:J8"/>
    <mergeCell ref="A4:A6"/>
    <mergeCell ref="C4:C6"/>
    <mergeCell ref="D4:D6"/>
    <mergeCell ref="E4:E6"/>
    <mergeCell ref="H4:H6"/>
    <mergeCell ref="B7:B8"/>
    <mergeCell ref="B4:B6"/>
  </mergeCells>
  <conditionalFormatting sqref="J4:J16">
    <cfRule type="cellIs" dxfId="39" priority="1" operator="lessThan">
      <formula>0</formula>
    </cfRule>
    <cfRule type="cellIs" dxfId="38" priority="2" operator="greaterThan">
      <formula>0</formula>
    </cfRule>
  </conditionalFormatting>
  <pageMargins left="0.70866141732283472" right="0.70866141732283472" top="0.74803149606299213" bottom="0.74803149606299213" header="0.31496062992125984" footer="0.31496062992125984"/>
  <pageSetup paperSize="9" scale="7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J22"/>
  <sheetViews>
    <sheetView rightToLeft="1" tabSelected="1" zoomScale="110" zoomScaleNormal="110" workbookViewId="0">
      <selection activeCell="B25" sqref="B25"/>
    </sheetView>
  </sheetViews>
  <sheetFormatPr defaultColWidth="9" defaultRowHeight="14.25" x14ac:dyDescent="0.2"/>
  <cols>
    <col min="1" max="1" width="54.25" style="8" bestFit="1" customWidth="1"/>
    <col min="2" max="2" width="15.375" style="8" bestFit="1" customWidth="1"/>
    <col min="3" max="3" width="13.625" style="8" bestFit="1" customWidth="1"/>
    <col min="4" max="4" width="11.25" style="8" bestFit="1" customWidth="1"/>
    <col min="5" max="5" width="9" style="8" bestFit="1" customWidth="1"/>
    <col min="6" max="6" width="4.625" style="38" bestFit="1" customWidth="1"/>
    <col min="7" max="7" width="1.625" style="38" bestFit="1" customWidth="1"/>
    <col min="8" max="8" width="4.625" style="8" bestFit="1" customWidth="1"/>
    <col min="9" max="9" width="31.875" style="8" bestFit="1" customWidth="1"/>
    <col min="10" max="10" width="16.75" style="8" bestFit="1" customWidth="1"/>
    <col min="11" max="16384" width="9" style="8"/>
  </cols>
  <sheetData>
    <row r="1" spans="1:10" ht="16.5" thickBot="1" x14ac:dyDescent="0.3">
      <c r="A1" s="112" t="s">
        <v>384</v>
      </c>
    </row>
    <row r="2" spans="1:10" ht="13.5" customHeight="1" thickTop="1" thickBot="1" x14ac:dyDescent="0.25"/>
    <row r="3" spans="1:10" ht="46.9" customHeight="1" thickBot="1" x14ac:dyDescent="0.25">
      <c r="A3" s="108" t="s">
        <v>0</v>
      </c>
      <c r="B3" s="91" t="str">
        <f>'הכשרה - קרן י'!$B$3</f>
        <v>שיעור חשיפה ליום 13/12/2024</v>
      </c>
      <c r="C3" s="40" t="str">
        <f>'הכשרה - קרן י'!$C$3</f>
        <v>מדיניות השקעות 2024</v>
      </c>
      <c r="D3" s="39" t="str">
        <f>'הכשרה - קרן י'!$D$3</f>
        <v>שיעור חשיפה מומלץ לשנת 2025</v>
      </c>
      <c r="E3" s="93" t="s">
        <v>1</v>
      </c>
      <c r="F3" s="375" t="s">
        <v>380</v>
      </c>
      <c r="G3" s="375"/>
      <c r="H3" s="376"/>
      <c r="I3" s="110" t="s">
        <v>2</v>
      </c>
      <c r="J3" s="106" t="str">
        <f>'הכשרה - קרן י'!$J$3</f>
        <v>שינוי ממדיניות 2024</v>
      </c>
    </row>
    <row r="4" spans="1:10" ht="13.5" customHeight="1" x14ac:dyDescent="0.2">
      <c r="A4" s="428" t="s">
        <v>389</v>
      </c>
      <c r="B4" s="456">
        <v>0.233233</v>
      </c>
      <c r="C4" s="431">
        <v>0.26</v>
      </c>
      <c r="D4" s="441">
        <v>0.26</v>
      </c>
      <c r="E4" s="443" t="s">
        <v>5</v>
      </c>
      <c r="F4" s="377">
        <f>D4+6%</f>
        <v>0.32</v>
      </c>
      <c r="G4" s="379" t="s">
        <v>396</v>
      </c>
      <c r="H4" s="388">
        <f>IF(D4-6%&lt;0%,0%,D4-6%)</f>
        <v>0.2</v>
      </c>
      <c r="I4" s="150" t="s">
        <v>472</v>
      </c>
      <c r="J4" s="438">
        <f>D4-C4</f>
        <v>0</v>
      </c>
    </row>
    <row r="5" spans="1:10" ht="13.5" customHeight="1" x14ac:dyDescent="0.2">
      <c r="A5" s="429"/>
      <c r="B5" s="457"/>
      <c r="C5" s="431"/>
      <c r="D5" s="441"/>
      <c r="E5" s="444"/>
      <c r="F5" s="378"/>
      <c r="G5" s="380"/>
      <c r="H5" s="389"/>
      <c r="I5" s="28" t="s">
        <v>473</v>
      </c>
      <c r="J5" s="420"/>
    </row>
    <row r="6" spans="1:10" ht="13.5" customHeight="1" x14ac:dyDescent="0.2">
      <c r="A6" s="348"/>
      <c r="B6" s="458"/>
      <c r="C6" s="432"/>
      <c r="D6" s="442"/>
      <c r="E6" s="444"/>
      <c r="F6" s="371"/>
      <c r="G6" s="374"/>
      <c r="H6" s="390"/>
      <c r="I6" s="42"/>
      <c r="J6" s="421"/>
    </row>
    <row r="7" spans="1:10" ht="13.5" customHeight="1" x14ac:dyDescent="0.2">
      <c r="A7" s="435" t="s">
        <v>390</v>
      </c>
      <c r="B7" s="454">
        <v>0.41786610000000002</v>
      </c>
      <c r="C7" s="433">
        <v>0.37</v>
      </c>
      <c r="D7" s="439">
        <v>0.4</v>
      </c>
      <c r="E7" s="445" t="s">
        <v>6</v>
      </c>
      <c r="F7" s="381">
        <f>D7+5%</f>
        <v>0.45</v>
      </c>
      <c r="G7" s="383" t="s">
        <v>396</v>
      </c>
      <c r="H7" s="394">
        <f>IF(D7-5%&lt;0%,0%,D7-5%)</f>
        <v>0.35000000000000003</v>
      </c>
      <c r="I7" s="43" t="s">
        <v>14</v>
      </c>
      <c r="J7" s="422">
        <f>D7-C7</f>
        <v>3.0000000000000027E-2</v>
      </c>
    </row>
    <row r="8" spans="1:10" ht="13.5" customHeight="1" x14ac:dyDescent="0.2">
      <c r="A8" s="436"/>
      <c r="B8" s="455"/>
      <c r="C8" s="434"/>
      <c r="D8" s="440"/>
      <c r="E8" s="445"/>
      <c r="F8" s="382"/>
      <c r="G8" s="384"/>
      <c r="H8" s="395"/>
      <c r="I8" s="42" t="s">
        <v>15</v>
      </c>
      <c r="J8" s="421"/>
    </row>
    <row r="9" spans="1:10" ht="13.5" customHeight="1" x14ac:dyDescent="0.2">
      <c r="A9" s="116" t="s">
        <v>388</v>
      </c>
      <c r="B9" s="459">
        <v>0.16463567999999998</v>
      </c>
      <c r="C9" s="433">
        <v>0.15</v>
      </c>
      <c r="D9" s="439">
        <v>0.15</v>
      </c>
      <c r="E9" s="355" t="s">
        <v>5</v>
      </c>
      <c r="F9" s="370">
        <f>D9+6%</f>
        <v>0.21</v>
      </c>
      <c r="G9" s="373" t="s">
        <v>396</v>
      </c>
      <c r="H9" s="368">
        <f>IF(D9-6%&lt;0%,0%,D9-6%)</f>
        <v>0.09</v>
      </c>
      <c r="I9" s="43" t="s">
        <v>16</v>
      </c>
      <c r="J9" s="422">
        <f>D9-C9</f>
        <v>0</v>
      </c>
    </row>
    <row r="10" spans="1:10" x14ac:dyDescent="0.2">
      <c r="A10" s="81"/>
      <c r="B10" s="460"/>
      <c r="C10" s="434"/>
      <c r="D10" s="440"/>
      <c r="E10" s="355"/>
      <c r="F10" s="371"/>
      <c r="G10" s="374"/>
      <c r="H10" s="369"/>
      <c r="I10" s="44" t="s">
        <v>17</v>
      </c>
      <c r="J10" s="421"/>
    </row>
    <row r="11" spans="1:10" ht="13.5" customHeight="1" x14ac:dyDescent="0.2">
      <c r="A11" s="72" t="s">
        <v>11</v>
      </c>
      <c r="B11" s="191">
        <v>9.9559999999999996E-3</v>
      </c>
      <c r="C11" s="126">
        <v>0.05</v>
      </c>
      <c r="D11" s="281">
        <v>0.05</v>
      </c>
      <c r="E11" s="194" t="s">
        <v>6</v>
      </c>
      <c r="F11" s="173">
        <f>D11+5%</f>
        <v>0.1</v>
      </c>
      <c r="G11" s="169" t="s">
        <v>396</v>
      </c>
      <c r="H11" s="174">
        <f>IF(D11-5%&lt;0%,0%,D11-5%)</f>
        <v>0</v>
      </c>
      <c r="I11" s="60" t="s">
        <v>382</v>
      </c>
      <c r="J11" s="157">
        <f>D11-C11</f>
        <v>0</v>
      </c>
    </row>
    <row r="12" spans="1:10" s="38" customFormat="1" ht="13.5" customHeight="1" x14ac:dyDescent="0.2">
      <c r="A12" s="114" t="s">
        <v>387</v>
      </c>
      <c r="B12" s="191">
        <v>0.12861918999999999</v>
      </c>
      <c r="C12" s="126">
        <v>0.15</v>
      </c>
      <c r="D12" s="281">
        <v>0.13</v>
      </c>
      <c r="E12" s="194" t="s">
        <v>6</v>
      </c>
      <c r="F12" s="173">
        <f>D12+5%</f>
        <v>0.18</v>
      </c>
      <c r="G12" s="169" t="s">
        <v>396</v>
      </c>
      <c r="H12" s="174">
        <f>IF(D12-5%&lt;0%,0%,D12-5%)</f>
        <v>0.08</v>
      </c>
      <c r="I12" s="47" t="s">
        <v>385</v>
      </c>
      <c r="J12" s="157">
        <f>D12-C12</f>
        <v>-1.999999999999999E-2</v>
      </c>
    </row>
    <row r="13" spans="1:10" ht="13.5" customHeight="1" x14ac:dyDescent="0.2">
      <c r="A13" s="114" t="s">
        <v>381</v>
      </c>
      <c r="B13" s="191">
        <v>6.2228099999999996E-3</v>
      </c>
      <c r="C13" s="126">
        <v>0.02</v>
      </c>
      <c r="D13" s="281">
        <v>0.02</v>
      </c>
      <c r="E13" s="194" t="s">
        <v>6</v>
      </c>
      <c r="F13" s="173">
        <f>D13+5%</f>
        <v>7.0000000000000007E-2</v>
      </c>
      <c r="G13" s="169" t="s">
        <v>396</v>
      </c>
      <c r="H13" s="174">
        <f>IF(D13-5%&lt;0%,0%,D13-5%)</f>
        <v>0</v>
      </c>
      <c r="I13" s="61" t="s">
        <v>383</v>
      </c>
      <c r="J13" s="158">
        <f>D13-C13</f>
        <v>0</v>
      </c>
    </row>
    <row r="14" spans="1:10" ht="13.5" customHeight="1" thickBot="1" x14ac:dyDescent="0.25">
      <c r="A14" s="83" t="s">
        <v>386</v>
      </c>
      <c r="B14" s="192">
        <v>8.484773000000001E-2</v>
      </c>
      <c r="C14" s="128">
        <v>7.0000000000000007E-2</v>
      </c>
      <c r="D14" s="282">
        <v>0.05</v>
      </c>
      <c r="E14" s="97" t="s">
        <v>6</v>
      </c>
      <c r="F14" s="175">
        <f>D14+5%</f>
        <v>0.1</v>
      </c>
      <c r="G14" s="172" t="s">
        <v>396</v>
      </c>
      <c r="H14" s="176">
        <f>IF(D14-5%&lt;0%,0%,D14-5%)</f>
        <v>0</v>
      </c>
      <c r="I14" s="51" t="s">
        <v>12</v>
      </c>
      <c r="J14" s="159">
        <f>D14-C14</f>
        <v>-2.0000000000000004E-2</v>
      </c>
    </row>
    <row r="15" spans="1:10" ht="15.75" thickBot="1" x14ac:dyDescent="0.25">
      <c r="A15" s="82" t="s">
        <v>3</v>
      </c>
      <c r="B15" s="84">
        <f>SUM(B4:B14)</f>
        <v>1.04538051</v>
      </c>
      <c r="C15" s="89">
        <f>SUM(C4:C14)</f>
        <v>1.07</v>
      </c>
      <c r="D15" s="263">
        <f>SUM(D4:D14)</f>
        <v>1.06</v>
      </c>
      <c r="E15" s="35"/>
      <c r="F15" s="177"/>
      <c r="G15" s="170"/>
      <c r="H15" s="178"/>
      <c r="I15" s="55"/>
      <c r="J15" s="34">
        <f>SUM(J4:J14)</f>
        <v>-9.9999999999999672E-3</v>
      </c>
    </row>
    <row r="16" spans="1:10" ht="15.75" thickBot="1" x14ac:dyDescent="0.25">
      <c r="A16" s="83" t="s">
        <v>4</v>
      </c>
      <c r="B16" s="193">
        <v>0.16678699999999999</v>
      </c>
      <c r="C16" s="32">
        <v>0.21</v>
      </c>
      <c r="D16" s="264">
        <v>0.19</v>
      </c>
      <c r="E16" s="58" t="s">
        <v>5</v>
      </c>
      <c r="F16" s="179">
        <f>D16+6%</f>
        <v>0.25</v>
      </c>
      <c r="G16" s="171" t="s">
        <v>396</v>
      </c>
      <c r="H16" s="180">
        <f>IF(D16-6%&lt;0%,0%,D16-6%)</f>
        <v>0.13</v>
      </c>
      <c r="I16" s="33" t="s">
        <v>471</v>
      </c>
      <c r="J16" s="36">
        <f>D16-C16</f>
        <v>-1.999999999999999E-2</v>
      </c>
    </row>
    <row r="17" spans="1:10" s="38" customFormat="1" ht="39" customHeight="1" thickBot="1" x14ac:dyDescent="0.25">
      <c r="A17" s="161" t="str">
        <f>'הכשרה - קרן י'!$A$17</f>
        <v>מגבלת עמלת ניהול חיצוני לשנת 2025</v>
      </c>
      <c r="B17" s="385">
        <v>2.5000000000000001E-3</v>
      </c>
      <c r="C17" s="386"/>
      <c r="D17" s="386"/>
      <c r="E17" s="386"/>
      <c r="F17" s="386"/>
      <c r="G17" s="386"/>
      <c r="H17" s="386"/>
      <c r="I17" s="386"/>
      <c r="J17" s="387"/>
    </row>
    <row r="19" spans="1:10" ht="15" x14ac:dyDescent="0.25">
      <c r="A19" s="542" t="s">
        <v>484</v>
      </c>
      <c r="B19" s="25"/>
      <c r="C19" s="332"/>
      <c r="D19" s="38"/>
      <c r="E19" s="26"/>
      <c r="H19" s="38"/>
    </row>
    <row r="20" spans="1:10" ht="45" x14ac:dyDescent="0.2">
      <c r="A20" s="343" t="s">
        <v>0</v>
      </c>
      <c r="B20" s="343" t="s">
        <v>474</v>
      </c>
      <c r="C20" s="343" t="s">
        <v>485</v>
      </c>
      <c r="D20" s="343" t="s">
        <v>475</v>
      </c>
      <c r="E20" s="334" t="s">
        <v>1</v>
      </c>
      <c r="F20" s="372" t="s">
        <v>380</v>
      </c>
      <c r="G20" s="372"/>
      <c r="H20" s="372"/>
    </row>
    <row r="21" spans="1:10" ht="15" x14ac:dyDescent="0.2">
      <c r="A21" s="335" t="s">
        <v>390</v>
      </c>
      <c r="B21" s="336">
        <v>0.4</v>
      </c>
      <c r="C21" s="337">
        <v>0.35</v>
      </c>
      <c r="D21" s="337">
        <f t="shared" ref="D21:D22" si="0">C21-B21</f>
        <v>-5.0000000000000044E-2</v>
      </c>
      <c r="E21" s="344" t="s">
        <v>6</v>
      </c>
      <c r="F21" s="346">
        <f>C21+5%</f>
        <v>0.39999999999999997</v>
      </c>
      <c r="G21" s="347" t="s">
        <v>396</v>
      </c>
      <c r="H21" s="345">
        <f>IF(C21-5%&lt;0%,0%,C21-5%)</f>
        <v>0.3</v>
      </c>
    </row>
    <row r="22" spans="1:10" ht="15" x14ac:dyDescent="0.2">
      <c r="A22" s="335" t="s">
        <v>388</v>
      </c>
      <c r="B22" s="336">
        <v>0.15</v>
      </c>
      <c r="C22" s="337">
        <v>0.2</v>
      </c>
      <c r="D22" s="337">
        <f t="shared" si="0"/>
        <v>5.0000000000000017E-2</v>
      </c>
      <c r="E22" s="344" t="s">
        <v>5</v>
      </c>
      <c r="F22" s="346">
        <f t="shared" ref="F21:F22" si="1">C22+6%</f>
        <v>0.26</v>
      </c>
      <c r="G22" s="347" t="s">
        <v>396</v>
      </c>
      <c r="H22" s="345">
        <f t="shared" ref="H21:H22" si="2">IF(C22-6%&lt;0%,0%,C22-6%)</f>
        <v>0.14000000000000001</v>
      </c>
    </row>
  </sheetData>
  <mergeCells count="29">
    <mergeCell ref="F20:H20"/>
    <mergeCell ref="F9:F10"/>
    <mergeCell ref="G9:G10"/>
    <mergeCell ref="F3:H3"/>
    <mergeCell ref="F4:F6"/>
    <mergeCell ref="G4:G6"/>
    <mergeCell ref="F7:F8"/>
    <mergeCell ref="G7:G8"/>
    <mergeCell ref="B17:J17"/>
    <mergeCell ref="J9:J10"/>
    <mergeCell ref="D4:D6"/>
    <mergeCell ref="A4:A6"/>
    <mergeCell ref="E4:E6"/>
    <mergeCell ref="B9:B10"/>
    <mergeCell ref="E9:E10"/>
    <mergeCell ref="H9:H10"/>
    <mergeCell ref="C9:C10"/>
    <mergeCell ref="D9:D10"/>
    <mergeCell ref="B4:B6"/>
    <mergeCell ref="A7:A8"/>
    <mergeCell ref="C7:C8"/>
    <mergeCell ref="D7:D8"/>
    <mergeCell ref="B7:B8"/>
    <mergeCell ref="H4:H6"/>
    <mergeCell ref="E7:E8"/>
    <mergeCell ref="H7:H8"/>
    <mergeCell ref="C4:C6"/>
    <mergeCell ref="J4:J6"/>
    <mergeCell ref="J7:J8"/>
  </mergeCells>
  <conditionalFormatting sqref="J4:J16">
    <cfRule type="cellIs" dxfId="37" priority="1" operator="lessThan">
      <formula>0</formula>
    </cfRule>
    <cfRule type="cellIs" dxfId="36" priority="2" operator="greaterThan">
      <formula>0</formula>
    </cfRule>
  </conditionalFormatting>
  <pageMargins left="0.70866141732283472" right="0.70866141732283472" top="0.74803149606299213" bottom="0.74803149606299213" header="0.31496062992125984" footer="0.31496062992125984"/>
  <pageSetup paperSize="9" scale="7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J13"/>
  <sheetViews>
    <sheetView rightToLeft="1" zoomScale="110" zoomScaleNormal="110" workbookViewId="0">
      <selection activeCell="D5" sqref="D5"/>
    </sheetView>
  </sheetViews>
  <sheetFormatPr defaultColWidth="9" defaultRowHeight="14.25" x14ac:dyDescent="0.2"/>
  <cols>
    <col min="1" max="1" width="52.25" style="8" customWidth="1"/>
    <col min="2" max="2" width="15.375" style="8" bestFit="1" customWidth="1"/>
    <col min="3" max="3" width="12.625" style="8" customWidth="1"/>
    <col min="4" max="4" width="13.125" style="8" customWidth="1"/>
    <col min="5" max="5" width="9" style="8"/>
    <col min="6" max="6" width="5.75" style="8" bestFit="1" customWidth="1"/>
    <col min="7" max="7" width="1.625" style="8" bestFit="1" customWidth="1"/>
    <col min="8" max="8" width="4.625" style="8" bestFit="1" customWidth="1"/>
    <col min="9" max="9" width="31.875" style="8" bestFit="1" customWidth="1"/>
    <col min="10" max="10" width="16.5" style="8" bestFit="1" customWidth="1"/>
    <col min="11" max="16384" width="9" style="8"/>
  </cols>
  <sheetData>
    <row r="1" spans="1:10" ht="16.5" thickBot="1" x14ac:dyDescent="0.3">
      <c r="A1" s="112" t="s">
        <v>414</v>
      </c>
      <c r="B1" s="6"/>
    </row>
    <row r="2" spans="1:10" s="37" customFormat="1" ht="17.25" thickTop="1" thickBot="1" x14ac:dyDescent="0.3">
      <c r="A2" s="217"/>
      <c r="B2" s="218"/>
    </row>
    <row r="3" spans="1:10" s="38" customFormat="1" ht="46.9" customHeight="1" thickBot="1" x14ac:dyDescent="0.25">
      <c r="A3" s="108" t="s">
        <v>0</v>
      </c>
      <c r="B3" s="91" t="str">
        <f>'הכשרה - קרן י'!$B$3</f>
        <v>שיעור חשיפה ליום 13/12/2024</v>
      </c>
      <c r="C3" s="40" t="str">
        <f>'הכשרה - קרן י'!$C$3</f>
        <v>מדיניות השקעות 2024</v>
      </c>
      <c r="D3" s="39" t="str">
        <f>'הכשרה - קרן י'!$D$3</f>
        <v>שיעור חשיפה מומלץ לשנת 2025</v>
      </c>
      <c r="E3" s="93" t="s">
        <v>1</v>
      </c>
      <c r="F3" s="375" t="s">
        <v>380</v>
      </c>
      <c r="G3" s="375"/>
      <c r="H3" s="376"/>
      <c r="I3" s="110" t="s">
        <v>2</v>
      </c>
      <c r="J3" s="106" t="str">
        <f>'הכשרה - קרן י'!$J$3</f>
        <v>שינוי ממדיניות 2024</v>
      </c>
    </row>
    <row r="4" spans="1:10" s="38" customFormat="1" ht="15" x14ac:dyDescent="0.2">
      <c r="A4" s="210" t="s">
        <v>398</v>
      </c>
      <c r="B4" s="212">
        <v>0.97661823000000003</v>
      </c>
      <c r="C4" s="219">
        <v>0.95</v>
      </c>
      <c r="D4" s="281">
        <v>0.95</v>
      </c>
      <c r="E4" s="211" t="s">
        <v>6</v>
      </c>
      <c r="F4" s="173">
        <f>D4+5%</f>
        <v>1</v>
      </c>
      <c r="G4" s="169" t="s">
        <v>396</v>
      </c>
      <c r="H4" s="174">
        <f>IF(D4-5%&lt;0%,0%,D4-5%)</f>
        <v>0.89999999999999991</v>
      </c>
      <c r="I4" s="61" t="s">
        <v>383</v>
      </c>
      <c r="J4" s="158">
        <f>D4-C4</f>
        <v>0</v>
      </c>
    </row>
    <row r="5" spans="1:10" s="38" customFormat="1" ht="13.5" customHeight="1" thickBot="1" x14ac:dyDescent="0.25">
      <c r="A5" s="83" t="s">
        <v>406</v>
      </c>
      <c r="B5" s="192">
        <v>2.3400000000000001E-2</v>
      </c>
      <c r="C5" s="220">
        <v>0.05</v>
      </c>
      <c r="D5" s="282">
        <v>0.05</v>
      </c>
      <c r="E5" s="215" t="s">
        <v>6</v>
      </c>
      <c r="F5" s="208">
        <f>D5+5%</f>
        <v>0.1</v>
      </c>
      <c r="G5" s="206" t="s">
        <v>396</v>
      </c>
      <c r="H5" s="207">
        <f>IF(D5-5%&lt;0%,0%,D5-5%)</f>
        <v>0</v>
      </c>
      <c r="I5" s="51" t="s">
        <v>12</v>
      </c>
      <c r="J5" s="158">
        <f>D5-C5</f>
        <v>0</v>
      </c>
    </row>
    <row r="6" spans="1:10" s="38" customFormat="1" ht="15.75" thickBot="1" x14ac:dyDescent="0.25">
      <c r="A6" s="82" t="s">
        <v>3</v>
      </c>
      <c r="B6" s="84">
        <f>SUM(B4:B5)</f>
        <v>1.00001823</v>
      </c>
      <c r="C6" s="89">
        <f>SUM(C4:C5)</f>
        <v>1</v>
      </c>
      <c r="D6" s="263">
        <f>SUM(D4:D5)</f>
        <v>1</v>
      </c>
      <c r="E6" s="35"/>
      <c r="F6" s="177"/>
      <c r="G6" s="170"/>
      <c r="H6" s="178"/>
      <c r="I6" s="55"/>
      <c r="J6" s="34">
        <f>SUM(J4:J5)</f>
        <v>0</v>
      </c>
    </row>
    <row r="7" spans="1:10" s="38" customFormat="1" ht="15.75" thickBot="1" x14ac:dyDescent="0.25">
      <c r="A7" s="83" t="s">
        <v>4</v>
      </c>
      <c r="B7" s="193">
        <v>0</v>
      </c>
      <c r="C7" s="32">
        <v>0</v>
      </c>
      <c r="D7" s="264">
        <v>0</v>
      </c>
      <c r="E7" s="461" t="s">
        <v>399</v>
      </c>
      <c r="F7" s="462"/>
      <c r="G7" s="462"/>
      <c r="H7" s="462"/>
      <c r="I7" s="462"/>
      <c r="J7" s="463"/>
    </row>
    <row r="8" spans="1:10" s="38" customFormat="1" ht="39" customHeight="1" thickBot="1" x14ac:dyDescent="0.25">
      <c r="A8" s="161" t="str">
        <f>'הכשרה - קרן י'!$A$17</f>
        <v>מגבלת עמלת ניהול חיצוני לשנת 2025</v>
      </c>
      <c r="B8" s="385">
        <v>1.5E-3</v>
      </c>
      <c r="C8" s="386"/>
      <c r="D8" s="386"/>
      <c r="E8" s="386"/>
      <c r="F8" s="386"/>
      <c r="G8" s="386"/>
      <c r="H8" s="386"/>
      <c r="I8" s="386"/>
      <c r="J8" s="387"/>
    </row>
    <row r="10" spans="1:10" ht="15" x14ac:dyDescent="0.25">
      <c r="A10" s="221" t="s">
        <v>411</v>
      </c>
    </row>
    <row r="11" spans="1:10" ht="15" x14ac:dyDescent="0.25">
      <c r="A11" s="221" t="s">
        <v>412</v>
      </c>
    </row>
    <row r="12" spans="1:10" ht="15" x14ac:dyDescent="0.25">
      <c r="A12" s="222" t="s">
        <v>413</v>
      </c>
    </row>
    <row r="13" spans="1:10" ht="15" x14ac:dyDescent="0.25">
      <c r="A13" s="222"/>
    </row>
  </sheetData>
  <mergeCells count="3">
    <mergeCell ref="B8:J8"/>
    <mergeCell ref="E7:J7"/>
    <mergeCell ref="F3:H3"/>
  </mergeCells>
  <conditionalFormatting sqref="J4:J6">
    <cfRule type="cellIs" dxfId="35" priority="1" operator="lessThan">
      <formula>0</formula>
    </cfRule>
    <cfRule type="cellIs" dxfId="34" priority="2" operator="greaterThan">
      <formula>0</formula>
    </cfRule>
  </conditionalFormatting>
  <pageMargins left="0.70866141732283472" right="0.70866141732283472" top="0.74803149606299213" bottom="0.74803149606299213" header="0.31496062992125984" footer="0.31496062992125984"/>
  <pageSetup paperSize="9" scale="7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7"/>
  <sheetViews>
    <sheetView rightToLeft="1" zoomScaleNormal="100" workbookViewId="0">
      <selection activeCell="A28" sqref="A28"/>
    </sheetView>
  </sheetViews>
  <sheetFormatPr defaultRowHeight="14.25" x14ac:dyDescent="0.2"/>
  <cols>
    <col min="1" max="1" width="59.5" customWidth="1"/>
    <col min="2" max="2" width="16.625" customWidth="1"/>
    <col min="3" max="3" width="14.125" customWidth="1"/>
    <col min="4" max="4" width="13.125" customWidth="1"/>
    <col min="5" max="5" width="9" bestFit="1" customWidth="1"/>
    <col min="6" max="6" width="4.5" bestFit="1" customWidth="1"/>
    <col min="7" max="7" width="1.5" bestFit="1" customWidth="1"/>
    <col min="8" max="8" width="4.5" bestFit="1" customWidth="1"/>
    <col min="9" max="9" width="31.875" bestFit="1" customWidth="1"/>
    <col min="10" max="10" width="16.5" bestFit="1" customWidth="1"/>
  </cols>
  <sheetData>
    <row r="1" spans="1:10" ht="16.5" thickBot="1" x14ac:dyDescent="0.3">
      <c r="A1" s="112" t="s">
        <v>394</v>
      </c>
      <c r="B1" s="38"/>
      <c r="C1" s="38"/>
      <c r="D1" s="38"/>
    </row>
    <row r="2" spans="1:10" ht="17.25" thickTop="1" thickBot="1" x14ac:dyDescent="0.3">
      <c r="A2" s="7"/>
      <c r="B2" s="38"/>
      <c r="C2" s="38"/>
      <c r="D2" s="38"/>
    </row>
    <row r="3" spans="1:10" s="165" customFormat="1" ht="45.75" customHeight="1" thickBot="1" x14ac:dyDescent="0.25">
      <c r="A3" s="108" t="s">
        <v>0</v>
      </c>
      <c r="B3" s="91" t="str">
        <f>'הכשרה - קרן י'!$B$3</f>
        <v>שיעור חשיפה ליום 13/12/2024</v>
      </c>
      <c r="C3" s="40" t="str">
        <f>'הכשרה - קרן י'!$C$3</f>
        <v>מדיניות השקעות 2024</v>
      </c>
      <c r="D3" s="39" t="str">
        <f>'הכשרה - קרן י'!$D$3</f>
        <v>שיעור חשיפה מומלץ לשנת 2025</v>
      </c>
      <c r="E3" s="93" t="s">
        <v>1</v>
      </c>
      <c r="F3" s="375" t="s">
        <v>380</v>
      </c>
      <c r="G3" s="375"/>
      <c r="H3" s="376"/>
      <c r="I3" s="110" t="s">
        <v>2</v>
      </c>
      <c r="J3" s="106" t="str">
        <f>'הכשרה - קרן י'!$J$3</f>
        <v>שינוי ממדיניות 2024</v>
      </c>
    </row>
    <row r="4" spans="1:10" s="165" customFormat="1" x14ac:dyDescent="0.2">
      <c r="A4" s="428" t="s">
        <v>400</v>
      </c>
      <c r="B4" s="456">
        <v>0.30010799999999999</v>
      </c>
      <c r="C4" s="464">
        <v>0.3</v>
      </c>
      <c r="D4" s="441">
        <v>0.3</v>
      </c>
      <c r="E4" s="443" t="s">
        <v>5</v>
      </c>
      <c r="F4" s="377">
        <f>D4+6%</f>
        <v>0.36</v>
      </c>
      <c r="G4" s="379" t="s">
        <v>396</v>
      </c>
      <c r="H4" s="388">
        <f>IF(D4-6%&lt;0%,0%,D4-6%)</f>
        <v>0.24</v>
      </c>
      <c r="I4" s="150" t="s">
        <v>472</v>
      </c>
      <c r="J4" s="438">
        <f>D4-C4</f>
        <v>0</v>
      </c>
    </row>
    <row r="5" spans="1:10" s="165" customFormat="1" x14ac:dyDescent="0.2">
      <c r="A5" s="429"/>
      <c r="B5" s="457"/>
      <c r="C5" s="431"/>
      <c r="D5" s="441"/>
      <c r="E5" s="444"/>
      <c r="F5" s="378"/>
      <c r="G5" s="380"/>
      <c r="H5" s="389"/>
      <c r="I5" s="28" t="s">
        <v>473</v>
      </c>
      <c r="J5" s="420"/>
    </row>
    <row r="6" spans="1:10" s="165" customFormat="1" x14ac:dyDescent="0.2">
      <c r="A6" s="348"/>
      <c r="B6" s="458"/>
      <c r="C6" s="432"/>
      <c r="D6" s="442"/>
      <c r="E6" s="444"/>
      <c r="F6" s="371"/>
      <c r="G6" s="374"/>
      <c r="H6" s="390"/>
      <c r="I6" s="42"/>
      <c r="J6" s="421"/>
    </row>
    <row r="7" spans="1:10" s="165" customFormat="1" x14ac:dyDescent="0.2">
      <c r="A7" s="435" t="s">
        <v>401</v>
      </c>
      <c r="B7" s="454">
        <v>0.37669331</v>
      </c>
      <c r="C7" s="465">
        <v>0.35</v>
      </c>
      <c r="D7" s="466">
        <v>0.35</v>
      </c>
      <c r="E7" s="445" t="s">
        <v>6</v>
      </c>
      <c r="F7" s="381">
        <f>D7+5%</f>
        <v>0.39999999999999997</v>
      </c>
      <c r="G7" s="383" t="s">
        <v>396</v>
      </c>
      <c r="H7" s="394">
        <f>IF(D7-5%&lt;0%,0%,D7-5%)</f>
        <v>0.3</v>
      </c>
      <c r="I7" s="214" t="s">
        <v>14</v>
      </c>
      <c r="J7" s="467">
        <f>D7-C7</f>
        <v>0</v>
      </c>
    </row>
    <row r="8" spans="1:10" s="165" customFormat="1" x14ac:dyDescent="0.2">
      <c r="A8" s="436"/>
      <c r="B8" s="455"/>
      <c r="C8" s="434"/>
      <c r="D8" s="440"/>
      <c r="E8" s="445"/>
      <c r="F8" s="382"/>
      <c r="G8" s="384"/>
      <c r="H8" s="395"/>
      <c r="I8" s="42" t="s">
        <v>15</v>
      </c>
      <c r="J8" s="421"/>
    </row>
    <row r="9" spans="1:10" s="165" customFormat="1" x14ac:dyDescent="0.2">
      <c r="A9" s="125" t="s">
        <v>402</v>
      </c>
      <c r="B9" s="459">
        <v>0.2421179</v>
      </c>
      <c r="C9" s="465">
        <v>0.25</v>
      </c>
      <c r="D9" s="466">
        <v>0.25</v>
      </c>
      <c r="E9" s="355" t="s">
        <v>5</v>
      </c>
      <c r="F9" s="370">
        <f>D9+6%</f>
        <v>0.31</v>
      </c>
      <c r="G9" s="373" t="s">
        <v>396</v>
      </c>
      <c r="H9" s="368">
        <f>IF(D9-6%&lt;0%,0%,D9-6%)</f>
        <v>0.19</v>
      </c>
      <c r="I9" s="214" t="s">
        <v>16</v>
      </c>
      <c r="J9" s="467">
        <f>D9-C9</f>
        <v>0</v>
      </c>
    </row>
    <row r="10" spans="1:10" s="165" customFormat="1" x14ac:dyDescent="0.2">
      <c r="A10" s="209"/>
      <c r="B10" s="460"/>
      <c r="C10" s="434"/>
      <c r="D10" s="440"/>
      <c r="E10" s="355"/>
      <c r="F10" s="371"/>
      <c r="G10" s="374"/>
      <c r="H10" s="369"/>
      <c r="I10" s="44" t="s">
        <v>17</v>
      </c>
      <c r="J10" s="421"/>
    </row>
    <row r="11" spans="1:10" ht="15.75" thickBot="1" x14ac:dyDescent="0.25">
      <c r="A11" s="83" t="s">
        <v>386</v>
      </c>
      <c r="B11" s="192">
        <v>8.1079469999999987E-2</v>
      </c>
      <c r="C11" s="220">
        <v>0.1</v>
      </c>
      <c r="D11" s="282">
        <v>0.1</v>
      </c>
      <c r="E11" s="215" t="s">
        <v>6</v>
      </c>
      <c r="F11" s="208">
        <f>D11+5%</f>
        <v>0.15000000000000002</v>
      </c>
      <c r="G11" s="206" t="s">
        <v>396</v>
      </c>
      <c r="H11" s="207">
        <f>IF(D11-5%&lt;0%,0%,D11-5%)</f>
        <v>0.05</v>
      </c>
      <c r="I11" s="51" t="s">
        <v>12</v>
      </c>
      <c r="J11" s="216">
        <f>D11-C11</f>
        <v>0</v>
      </c>
    </row>
    <row r="12" spans="1:10" ht="15.75" thickBot="1" x14ac:dyDescent="0.25">
      <c r="A12" s="82" t="s">
        <v>3</v>
      </c>
      <c r="B12" s="84">
        <f>SUM(B4:B11)</f>
        <v>0.99999868000000003</v>
      </c>
      <c r="C12" s="89">
        <f>SUM(C4:C11)</f>
        <v>0.99999999999999989</v>
      </c>
      <c r="D12" s="263">
        <f>SUM(D4:D11)</f>
        <v>0.99999999999999989</v>
      </c>
      <c r="E12" s="35"/>
      <c r="F12" s="177"/>
      <c r="G12" s="170"/>
      <c r="H12" s="178"/>
      <c r="I12" s="55"/>
      <c r="J12" s="34">
        <f>SUM(J4:J11)</f>
        <v>0</v>
      </c>
    </row>
    <row r="13" spans="1:10" ht="15.75" thickBot="1" x14ac:dyDescent="0.25">
      <c r="A13" s="83" t="s">
        <v>4</v>
      </c>
      <c r="B13" s="193">
        <v>0.15218699999999999</v>
      </c>
      <c r="C13" s="32">
        <v>0.15</v>
      </c>
      <c r="D13" s="264">
        <v>0.15</v>
      </c>
      <c r="E13" s="58" t="s">
        <v>5</v>
      </c>
      <c r="F13" s="179">
        <f>D13+6%</f>
        <v>0.21</v>
      </c>
      <c r="G13" s="213" t="s">
        <v>396</v>
      </c>
      <c r="H13" s="180">
        <f>IF(D13-6%&lt;0%,0%,D13-6%)</f>
        <v>0.09</v>
      </c>
      <c r="I13" s="33" t="s">
        <v>471</v>
      </c>
      <c r="J13" s="36">
        <f>D13-C13</f>
        <v>0</v>
      </c>
    </row>
    <row r="14" spans="1:10" ht="15" thickBot="1" x14ac:dyDescent="0.25">
      <c r="A14" s="161" t="str">
        <f>'הכשרה - קרן י'!$A$17</f>
        <v>מגבלת עמלת ניהול חיצוני לשנת 2025</v>
      </c>
      <c r="B14" s="385">
        <v>1.5E-3</v>
      </c>
      <c r="C14" s="386"/>
      <c r="D14" s="386"/>
      <c r="E14" s="386"/>
      <c r="F14" s="386"/>
      <c r="G14" s="386"/>
      <c r="H14" s="386"/>
      <c r="I14" s="386"/>
      <c r="J14" s="387"/>
    </row>
    <row r="15" spans="1:10" ht="16.5" x14ac:dyDescent="0.25">
      <c r="A15" s="164"/>
      <c r="B15" s="37"/>
      <c r="C15" s="37"/>
      <c r="D15" s="37"/>
      <c r="E15" s="165"/>
      <c r="F15" s="165"/>
      <c r="G15" s="165"/>
      <c r="H15" s="165"/>
      <c r="I15" s="165"/>
      <c r="J15" s="165"/>
    </row>
    <row r="16" spans="1:10" ht="15" x14ac:dyDescent="0.25">
      <c r="A16" s="244" t="s">
        <v>434</v>
      </c>
    </row>
    <row r="17" spans="1:1" ht="15" x14ac:dyDescent="0.25">
      <c r="A17" s="244" t="s">
        <v>435</v>
      </c>
    </row>
    <row r="18" spans="1:1" ht="15" x14ac:dyDescent="0.25">
      <c r="A18" s="244" t="s">
        <v>430</v>
      </c>
    </row>
    <row r="19" spans="1:1" ht="15" x14ac:dyDescent="0.25">
      <c r="A19" s="244" t="s">
        <v>431</v>
      </c>
    </row>
    <row r="20" spans="1:1" ht="15" x14ac:dyDescent="0.25">
      <c r="A20" s="244" t="s">
        <v>432</v>
      </c>
    </row>
    <row r="21" spans="1:1" ht="15" x14ac:dyDescent="0.25">
      <c r="A21" s="244" t="s">
        <v>436</v>
      </c>
    </row>
    <row r="22" spans="1:1" ht="15" x14ac:dyDescent="0.25">
      <c r="A22" s="244" t="s">
        <v>437</v>
      </c>
    </row>
    <row r="23" spans="1:1" ht="15" x14ac:dyDescent="0.25">
      <c r="A23" s="244" t="s">
        <v>438</v>
      </c>
    </row>
    <row r="24" spans="1:1" ht="15" x14ac:dyDescent="0.25">
      <c r="A24" s="244" t="s">
        <v>439</v>
      </c>
    </row>
    <row r="25" spans="1:1" ht="15" x14ac:dyDescent="0.25">
      <c r="A25" s="244" t="s">
        <v>440</v>
      </c>
    </row>
    <row r="26" spans="1:1" ht="15" x14ac:dyDescent="0.25">
      <c r="A26" s="244" t="s">
        <v>441</v>
      </c>
    </row>
    <row r="27" spans="1:1" ht="15" x14ac:dyDescent="0.25">
      <c r="A27" s="244" t="s">
        <v>433</v>
      </c>
    </row>
  </sheetData>
  <mergeCells count="28">
    <mergeCell ref="G9:G10"/>
    <mergeCell ref="H9:H10"/>
    <mergeCell ref="J9:J10"/>
    <mergeCell ref="B14:J14"/>
    <mergeCell ref="J4:J6"/>
    <mergeCell ref="F7:F8"/>
    <mergeCell ref="G7:G8"/>
    <mergeCell ref="H7:H8"/>
    <mergeCell ref="J7:J8"/>
    <mergeCell ref="B9:B10"/>
    <mergeCell ref="C9:C10"/>
    <mergeCell ref="D9:D10"/>
    <mergeCell ref="E9:E10"/>
    <mergeCell ref="F9:F10"/>
    <mergeCell ref="A7:A8"/>
    <mergeCell ref="B7:B8"/>
    <mergeCell ref="C7:C8"/>
    <mergeCell ref="D7:D8"/>
    <mergeCell ref="E7:E8"/>
    <mergeCell ref="F3:H3"/>
    <mergeCell ref="A4:A6"/>
    <mergeCell ref="B4:B6"/>
    <mergeCell ref="C4:C6"/>
    <mergeCell ref="D4:D6"/>
    <mergeCell ref="E4:E6"/>
    <mergeCell ref="F4:F6"/>
    <mergeCell ref="G4:G6"/>
    <mergeCell ref="H4:H6"/>
  </mergeCells>
  <conditionalFormatting sqref="J4:J13">
    <cfRule type="cellIs" dxfId="33" priority="1" operator="lessThan">
      <formula>0</formula>
    </cfRule>
    <cfRule type="cellIs" dxfId="32" priority="2" operator="greaterThan">
      <formula>0</formula>
    </cfRule>
  </conditionalFormatting>
  <pageMargins left="0.7" right="0.7" top="0.75" bottom="0.75" header="0.3" footer="0.3"/>
  <pageSetup paperSize="9" scale="7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מסמך" ma:contentTypeID="0x0101000EDB295D6E134840AE1B63C78AEF0BBA" ma:contentTypeVersion="7" ma:contentTypeDescription="צור מסמך חדש." ma:contentTypeScope="" ma:versionID="3b5c89049cb974e6c8ba5aaae94b191a">
  <xsd:schema xmlns:xsd="http://www.w3.org/2001/XMLSchema" xmlns:xs="http://www.w3.org/2001/XMLSchema" xmlns:p="http://schemas.microsoft.com/office/2006/metadata/properties" xmlns:ns1="http://schemas.microsoft.com/sharepoint/v3" xmlns:ns2="1ca4df27-5183-4bee-9dbd-0c46c9c4aa40" targetNamespace="http://schemas.microsoft.com/office/2006/metadata/properties" ma:root="true" ma:fieldsID="515741898ba7ffbd0ed53f093d27ce9c" ns1:_="" ns2:_="">
    <xsd:import namespace="http://schemas.microsoft.com/sharepoint/v3"/>
    <xsd:import namespace="1ca4df27-5183-4bee-9dbd-0c46c9c4aa40"/>
    <xsd:element name="properties">
      <xsd:complexType>
        <xsd:sequence>
          <xsd:element name="documentManagement">
            <xsd:complexType>
              <xsd:all>
                <xsd:element ref="ns1:PublishingStartDate" minOccurs="0"/>
                <xsd:element ref="ns1:PublishingExpirationDate" minOccurs="0"/>
                <xsd:element ref="ns1:eWaveListOrderValue" minOccurs="0"/>
                <xsd:element ref="ns2:Order1" minOccurs="0"/>
                <xsd:element ref="ns2:isFileInUse" minOccurs="0"/>
                <xsd:element ref="ns2:IsAccessib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9"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element name="eWaveListOrderValue" ma:index="10" nillable="true" ma:displayName="סידור" ma:decimals="2" ma:internalName="eWaveListOrderValue" ma:readOnly="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1ca4df27-5183-4bee-9dbd-0c46c9c4aa40" elementFormDefault="qualified">
    <xsd:import namespace="http://schemas.microsoft.com/office/2006/documentManagement/types"/>
    <xsd:import namespace="http://schemas.microsoft.com/office/infopath/2007/PartnerControls"/>
    <xsd:element name="Order1" ma:index="11" nillable="true" ma:displayName="Order" ma:internalName="Order1">
      <xsd:simpleType>
        <xsd:restriction base="dms:Number"/>
      </xsd:simpleType>
    </xsd:element>
    <xsd:element name="isFileInUse" ma:index="12" nillable="true" ma:displayName="האם בשימוש" ma:default="0" ma:internalName="isFileInUse">
      <xsd:simpleType>
        <xsd:restriction base="dms:Boolean"/>
      </xsd:simpleType>
    </xsd:element>
    <xsd:element name="IsAccessible" ma:index="13" nillable="true" ma:displayName="האם מונגש" ma:default="לא" ma:format="Dropdown" ma:internalName="IsAccessible">
      <xsd:simpleType>
        <xsd:restriction base="dms:Choice">
          <xsd:enumeration value="כן"/>
          <xsd:enumeration value="לא"/>
          <xsd:enumeration value="ללא צורך בנגישות"/>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eWaveListOrderValue xmlns="http://schemas.microsoft.com/sharepoint/v3" xsi:nil="true"/>
    <Order1 xmlns="1ca4df27-5183-4bee-9dbd-0c46c9c4aa40" xsi:nil="true"/>
    <isFileInUse xmlns="1ca4df27-5183-4bee-9dbd-0c46c9c4aa40">true</isFileInUse>
    <IsAccessible xmlns="1ca4df27-5183-4bee-9dbd-0c46c9c4aa40">לא</IsAccessible>
  </documentManagement>
</p:properties>
</file>

<file path=customXml/itemProps1.xml><?xml version="1.0" encoding="utf-8"?>
<ds:datastoreItem xmlns:ds="http://schemas.openxmlformats.org/officeDocument/2006/customXml" ds:itemID="{35B30A68-F7AA-4EEC-BC91-7867DA87A233}">
  <ds:schemaRefs>
    <ds:schemaRef ds:uri="http://schemas.microsoft.com/sharepoint/v3/contenttype/forms"/>
  </ds:schemaRefs>
</ds:datastoreItem>
</file>

<file path=customXml/itemProps2.xml><?xml version="1.0" encoding="utf-8"?>
<ds:datastoreItem xmlns:ds="http://schemas.openxmlformats.org/officeDocument/2006/customXml" ds:itemID="{A6785381-935C-4EE3-9A23-1763AD62CD2E}"/>
</file>

<file path=customXml/itemProps3.xml><?xml version="1.0" encoding="utf-8"?>
<ds:datastoreItem xmlns:ds="http://schemas.openxmlformats.org/officeDocument/2006/customXml" ds:itemID="{75D16F68-D097-4C58-8C3F-2E497934F597}">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17</vt:i4>
      </vt:variant>
      <vt:variant>
        <vt:lpstr>טווחים בעלי שם</vt:lpstr>
      </vt:variant>
      <vt:variant>
        <vt:i4>2</vt:i4>
      </vt:variant>
    </vt:vector>
  </HeadingPairs>
  <TitlesOfParts>
    <vt:vector size="19" baseType="lpstr">
      <vt:lpstr>הכשרה - קרן י</vt:lpstr>
      <vt:lpstr>הכשרה- קרן ט</vt:lpstr>
      <vt:lpstr>הכשרה - כללי</vt:lpstr>
      <vt:lpstr>הכשרה - מסלול לבני 50 ומטה</vt:lpstr>
      <vt:lpstr>הכשרה - מסלול לבני 50 עד 60</vt:lpstr>
      <vt:lpstr>הכשרה - מסלול לבני 60 ומעלה</vt:lpstr>
      <vt:lpstr>הכשרה - מסלול בסיסי למקבלי קצבה</vt:lpstr>
      <vt:lpstr>הכשרה - כספי (שקלי)</vt:lpstr>
      <vt:lpstr>הכשרה - עוקב מדדים גמיש</vt:lpstr>
      <vt:lpstr>הכשרה - משולב סחיר</vt:lpstr>
      <vt:lpstr>הכשרה אשראי ואג"ח</vt:lpstr>
      <vt:lpstr>הכשרה אשראי ואג"ח (25% מניות)</vt:lpstr>
      <vt:lpstr>אג"ח ממשלות</vt:lpstr>
      <vt:lpstr>מסלול מניות</vt:lpstr>
      <vt:lpstr>הכשרה - עוקב מדד S&amp;P500</vt:lpstr>
      <vt:lpstr>בתי השקעות - כללי</vt:lpstr>
      <vt:lpstr>פיזור ענפי - טיוטא</vt:lpstr>
      <vt:lpstr>'בתי השקעות - כללי'!WPrint_Area_W</vt:lpstr>
      <vt:lpstr>'הכשרה - מסלול בסיסי למקבלי קצבה'!WPrint_Area_W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מדיניות השקעה 2025 - אתר החברה 28.4.25</dc:title>
  <dc:creator/>
  <cp:lastModifiedBy/>
  <dcterms:created xsi:type="dcterms:W3CDTF">2006-09-13T11:28:12Z</dcterms:created>
  <dcterms:modified xsi:type="dcterms:W3CDTF">2025-04-10T06:35:02Z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0x0101000EDB295D6E134840AE1B63C78AEF0BBA</vt:lpwstr>
  </property>
</Properties>
</file>