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firstSheet="3" activeTab="6"/>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כספי (שקלי)" sheetId="17" r:id="rId8"/>
    <sheet name="הכשרה - עוקב מדדים גמיש" sheetId="41" r:id="rId9"/>
    <sheet name="הכשרה - משולב סחיר" sheetId="42" r:id="rId10"/>
    <sheet name="הכשרה אשראי ואג&quot;ח" sheetId="43" r:id="rId11"/>
    <sheet name="הכשרה אשראי ואג&quot;ח (25% מניות)" sheetId="44" r:id="rId12"/>
    <sheet name="אג&quot;ח ממשלות" sheetId="12" r:id="rId13"/>
    <sheet name="מסלול מניות" sheetId="11" r:id="rId14"/>
    <sheet name="הכשרה - עוקב מדד S&amp;P500" sheetId="30" r:id="rId15"/>
    <sheet name="בתי השקעות - כללי" sheetId="24" r:id="rId16"/>
    <sheet name="פיזור ענפי - טיוטא" sheetId="38" state="hidden" r:id="rId17"/>
  </sheets>
  <definedNames>
    <definedName name="_xlnm.Print_Area" localSheetId="15">'בתי השקעות - כללי'!$B$1:$K$78</definedName>
    <definedName name="_xlnm.Print_Area" localSheetId="6">'הכשרה - מסלול בסיסי למקבלי קצבה'!$A$1:$J$16</definedName>
    <definedName name="_xlnm.Print_Area" localSheetId="9">'הכשרה - משולב סחיר'!#REF!</definedName>
    <definedName name="_xlnm.Print_Area" localSheetId="14">'הכשרה - עוקב מדד S&amp;P500'!#REF!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F4" i="30" l="1"/>
  <c r="H26" i="22" l="1"/>
  <c r="F26" i="22"/>
  <c r="D26" i="22"/>
  <c r="H29" i="20"/>
  <c r="F29" i="20"/>
  <c r="D29" i="20"/>
  <c r="H21" i="19"/>
  <c r="F21" i="19"/>
  <c r="D21" i="19"/>
  <c r="H21" i="18"/>
  <c r="F21" i="18"/>
  <c r="D21" i="18"/>
  <c r="H21" i="10"/>
  <c r="F21" i="10"/>
  <c r="D21" i="10"/>
  <c r="H23" i="2"/>
  <c r="F23" i="2"/>
  <c r="D23" i="2"/>
  <c r="F25" i="1"/>
  <c r="H25" i="1"/>
  <c r="D25" i="1"/>
  <c r="H33" i="12" l="1"/>
  <c r="F33" i="12"/>
  <c r="D33" i="12"/>
  <c r="H32" i="12"/>
  <c r="F32" i="12"/>
  <c r="D32" i="12"/>
  <c r="F27" i="12"/>
  <c r="H27" i="12"/>
  <c r="H28" i="12"/>
  <c r="F28" i="12"/>
  <c r="D28" i="12"/>
  <c r="D27" i="12"/>
  <c r="H13" i="44" l="1"/>
  <c r="F13" i="44"/>
  <c r="J12" i="44"/>
  <c r="D12" i="44"/>
  <c r="C12" i="44"/>
  <c r="B12" i="44"/>
  <c r="H11" i="44"/>
  <c r="F11" i="44"/>
  <c r="H9" i="44"/>
  <c r="F9" i="44"/>
  <c r="H7" i="44"/>
  <c r="F7" i="44"/>
  <c r="H4" i="44"/>
  <c r="F4" i="44"/>
  <c r="J6" i="30" l="1"/>
  <c r="H6" i="30"/>
  <c r="F6" i="30"/>
  <c r="D5" i="30"/>
  <c r="C5" i="30"/>
  <c r="B5" i="30"/>
  <c r="J4" i="30"/>
  <c r="J5" i="30" s="1"/>
  <c r="H4" i="30"/>
  <c r="I101" i="24" l="1"/>
  <c r="G101" i="24"/>
  <c r="E101" i="24"/>
  <c r="I100" i="24"/>
  <c r="G100" i="24"/>
  <c r="E100" i="24"/>
  <c r="F31" i="43" l="1"/>
  <c r="H31" i="43"/>
  <c r="H32" i="43"/>
  <c r="F32" i="43"/>
  <c r="D32" i="43"/>
  <c r="D31" i="43"/>
  <c r="F21" i="1"/>
  <c r="H21" i="1"/>
  <c r="D21" i="1"/>
  <c r="H22" i="22" l="1"/>
  <c r="F22" i="22"/>
  <c r="D22" i="22"/>
  <c r="H21" i="22"/>
  <c r="F21" i="22"/>
  <c r="D21" i="22"/>
  <c r="H22" i="12" l="1"/>
  <c r="F22" i="12"/>
  <c r="D22" i="12"/>
  <c r="H21" i="12"/>
  <c r="F21" i="12"/>
  <c r="D21" i="12"/>
  <c r="G22" i="24" l="1"/>
  <c r="I22" i="24"/>
  <c r="I24" i="24"/>
  <c r="G24" i="24"/>
  <c r="I23" i="24"/>
  <c r="G23" i="24"/>
  <c r="G21" i="24"/>
  <c r="I21" i="24"/>
  <c r="E22" i="24"/>
  <c r="E23" i="24"/>
  <c r="E24" i="24"/>
  <c r="E21" i="24"/>
  <c r="H24" i="20" l="1"/>
  <c r="F24" i="20"/>
  <c r="H25" i="20"/>
  <c r="F25" i="20"/>
  <c r="D25" i="20"/>
  <c r="D24" i="20"/>
  <c r="H23" i="20" l="1"/>
  <c r="F23" i="20"/>
  <c r="F21" i="20"/>
  <c r="H21" i="20"/>
  <c r="H22" i="20"/>
  <c r="F22" i="20"/>
  <c r="H27" i="43" l="1"/>
  <c r="F27" i="43"/>
  <c r="F26" i="43"/>
  <c r="H26" i="43"/>
  <c r="D27" i="43"/>
  <c r="D26" i="43"/>
  <c r="D22" i="20" l="1"/>
  <c r="D23" i="20"/>
  <c r="D21" i="20" l="1"/>
  <c r="J13" i="42" l="1"/>
  <c r="H13" i="42"/>
  <c r="F13" i="42"/>
  <c r="J12" i="42"/>
  <c r="D12" i="42"/>
  <c r="C12" i="42"/>
  <c r="B12" i="42"/>
  <c r="H11" i="42"/>
  <c r="F11" i="42"/>
  <c r="H9" i="42"/>
  <c r="F9" i="42"/>
  <c r="H7" i="42"/>
  <c r="F7" i="42"/>
  <c r="H4" i="42"/>
  <c r="F4" i="42"/>
  <c r="J16" i="11" l="1"/>
  <c r="H16" i="11"/>
  <c r="F16" i="11"/>
  <c r="D15" i="11"/>
  <c r="C15" i="11"/>
  <c r="B15" i="11"/>
  <c r="H14" i="11"/>
  <c r="F14" i="11"/>
  <c r="H13" i="11"/>
  <c r="F13" i="11"/>
  <c r="H12" i="11"/>
  <c r="F12" i="11"/>
  <c r="H10" i="11"/>
  <c r="F10" i="11"/>
  <c r="H8" i="11"/>
  <c r="F8" i="11"/>
  <c r="H5" i="11"/>
  <c r="F5" i="11"/>
  <c r="J16" i="12"/>
  <c r="H16" i="12"/>
  <c r="F16" i="12"/>
  <c r="D15" i="12"/>
  <c r="C15" i="12"/>
  <c r="B15" i="12"/>
  <c r="H14" i="12"/>
  <c r="F14" i="12"/>
  <c r="H13" i="12"/>
  <c r="F13" i="12"/>
  <c r="H12" i="12"/>
  <c r="F12" i="12"/>
  <c r="H10" i="12"/>
  <c r="F10" i="12"/>
  <c r="H8" i="12"/>
  <c r="F8" i="12"/>
  <c r="J5" i="12"/>
  <c r="H5" i="12"/>
  <c r="F5" i="12"/>
  <c r="F11" i="43"/>
  <c r="H11" i="43"/>
  <c r="J14" i="43"/>
  <c r="H14" i="43"/>
  <c r="F14" i="43"/>
  <c r="D13" i="43"/>
  <c r="C13" i="43"/>
  <c r="B13" i="43"/>
  <c r="H12" i="43"/>
  <c r="F12" i="43"/>
  <c r="H9" i="43"/>
  <c r="F9" i="43"/>
  <c r="H7" i="43"/>
  <c r="F7" i="43"/>
  <c r="H4" i="43"/>
  <c r="F4" i="43"/>
  <c r="J13" i="41"/>
  <c r="H13" i="41"/>
  <c r="F13" i="41"/>
  <c r="D12" i="41"/>
  <c r="C12" i="41"/>
  <c r="B12" i="41"/>
  <c r="H11" i="41"/>
  <c r="F11" i="41"/>
  <c r="H9" i="41"/>
  <c r="F9" i="41"/>
  <c r="H7" i="41"/>
  <c r="F7" i="41"/>
  <c r="H4" i="41"/>
  <c r="F4" i="41"/>
  <c r="D6" i="17"/>
  <c r="C6" i="17"/>
  <c r="B6" i="17"/>
  <c r="H5" i="17"/>
  <c r="F5" i="17"/>
  <c r="H4" i="17"/>
  <c r="F4" i="17"/>
  <c r="J15" i="11" l="1"/>
  <c r="J15" i="12"/>
  <c r="J13" i="43"/>
  <c r="J12" i="41"/>
  <c r="J6" i="17"/>
  <c r="C94" i="24" l="1"/>
  <c r="C76" i="24"/>
  <c r="C58" i="24"/>
  <c r="C40" i="24"/>
  <c r="B15" i="18" l="1"/>
  <c r="H16" i="22" l="1"/>
  <c r="F16" i="22"/>
  <c r="H14" i="22"/>
  <c r="F14" i="22"/>
  <c r="H13" i="22"/>
  <c r="F13" i="22"/>
  <c r="H12" i="22"/>
  <c r="F12" i="22"/>
  <c r="H11" i="22"/>
  <c r="F11" i="22"/>
  <c r="H9" i="22"/>
  <c r="F9" i="22"/>
  <c r="H7" i="22"/>
  <c r="F7" i="22"/>
  <c r="H4" i="22"/>
  <c r="F4" i="22"/>
  <c r="H16" i="20"/>
  <c r="F16" i="20"/>
  <c r="H14" i="20"/>
  <c r="F14" i="20"/>
  <c r="H13" i="20"/>
  <c r="F13" i="20"/>
  <c r="H12" i="20"/>
  <c r="F12" i="20"/>
  <c r="H11" i="20"/>
  <c r="F11" i="20"/>
  <c r="H9" i="20"/>
  <c r="F9" i="20"/>
  <c r="H7" i="20"/>
  <c r="F7" i="20"/>
  <c r="H4" i="20"/>
  <c r="F4" i="20"/>
  <c r="H16" i="19"/>
  <c r="F16" i="19"/>
  <c r="H14" i="19"/>
  <c r="F14" i="19"/>
  <c r="H13" i="19"/>
  <c r="F13" i="19"/>
  <c r="H12" i="19"/>
  <c r="F12" i="19"/>
  <c r="H11" i="19"/>
  <c r="F11" i="19"/>
  <c r="H9" i="19"/>
  <c r="F9" i="19"/>
  <c r="H7" i="19"/>
  <c r="F7" i="19"/>
  <c r="H4" i="19"/>
  <c r="F4" i="19"/>
  <c r="H16" i="18"/>
  <c r="F16" i="18"/>
  <c r="H14" i="18"/>
  <c r="F14" i="18"/>
  <c r="H13" i="18"/>
  <c r="F13" i="18"/>
  <c r="H12" i="18"/>
  <c r="F12" i="18"/>
  <c r="H11" i="18"/>
  <c r="F11" i="18"/>
  <c r="H9" i="18"/>
  <c r="F9" i="18"/>
  <c r="H7" i="18"/>
  <c r="F7" i="18"/>
  <c r="H4" i="18"/>
  <c r="F4" i="18"/>
  <c r="H16" i="10" l="1"/>
  <c r="F16" i="10"/>
  <c r="H14" i="10"/>
  <c r="F14" i="10"/>
  <c r="H13" i="10"/>
  <c r="F13" i="10"/>
  <c r="H12" i="10"/>
  <c r="F12" i="10"/>
  <c r="H11" i="10"/>
  <c r="F11" i="10"/>
  <c r="H9" i="10"/>
  <c r="F9" i="10"/>
  <c r="H7" i="10"/>
  <c r="F7" i="10"/>
  <c r="H4" i="10"/>
  <c r="F4" i="10"/>
  <c r="H18" i="2"/>
  <c r="F18" i="2"/>
  <c r="H16" i="2"/>
  <c r="F16" i="2"/>
  <c r="H15" i="2"/>
  <c r="F15" i="2"/>
  <c r="H14" i="2"/>
  <c r="F14" i="2"/>
  <c r="H13" i="2"/>
  <c r="F13" i="2"/>
  <c r="H11" i="2"/>
  <c r="F11" i="2"/>
  <c r="H10" i="2"/>
  <c r="F10" i="2"/>
  <c r="H9" i="2"/>
  <c r="F9" i="2"/>
  <c r="H7" i="2"/>
  <c r="F7" i="2"/>
  <c r="H4" i="2"/>
  <c r="F4" i="2"/>
  <c r="H16" i="1"/>
  <c r="F16" i="1"/>
  <c r="H11" i="1"/>
  <c r="F11" i="1"/>
  <c r="H14" i="1"/>
  <c r="F14" i="1"/>
  <c r="H13" i="1"/>
  <c r="F13" i="1"/>
  <c r="H12" i="1"/>
  <c r="F12" i="1"/>
  <c r="J12" i="1"/>
  <c r="J13" i="1"/>
  <c r="J14" i="1"/>
  <c r="H9" i="1"/>
  <c r="F9" i="1"/>
  <c r="H7" i="1"/>
  <c r="F7" i="1"/>
  <c r="H4" i="1"/>
  <c r="F4" i="1"/>
  <c r="I93" i="24" l="1"/>
  <c r="I92" i="24"/>
  <c r="I91" i="24"/>
  <c r="I14" i="24"/>
  <c r="I13" i="24"/>
  <c r="I12" i="24"/>
  <c r="I39" i="24"/>
  <c r="I38" i="24"/>
  <c r="I37" i="24"/>
  <c r="I57" i="24"/>
  <c r="I56" i="24"/>
  <c r="I55" i="24"/>
  <c r="I73" i="24"/>
  <c r="I75" i="24"/>
  <c r="I74" i="24"/>
  <c r="I95" i="24" l="1"/>
  <c r="G95" i="24"/>
  <c r="G93" i="24"/>
  <c r="G92" i="24"/>
  <c r="G91" i="24"/>
  <c r="I89" i="24"/>
  <c r="G89" i="24"/>
  <c r="I87" i="24"/>
  <c r="G87" i="24"/>
  <c r="I84" i="24"/>
  <c r="G84" i="24"/>
  <c r="I77" i="24"/>
  <c r="G77" i="24"/>
  <c r="G75" i="24"/>
  <c r="G74" i="24"/>
  <c r="G73" i="24"/>
  <c r="I71" i="24"/>
  <c r="G71" i="24"/>
  <c r="I69" i="24"/>
  <c r="G69" i="24"/>
  <c r="I66" i="24"/>
  <c r="G66" i="24"/>
  <c r="I59" i="24"/>
  <c r="G59" i="24"/>
  <c r="G57" i="24"/>
  <c r="G56" i="24"/>
  <c r="G55" i="24"/>
  <c r="I53" i="24"/>
  <c r="G53" i="24"/>
  <c r="I51" i="24"/>
  <c r="G51" i="24"/>
  <c r="I48" i="24"/>
  <c r="G48" i="24"/>
  <c r="I16" i="24"/>
  <c r="G16" i="24"/>
  <c r="G14" i="24"/>
  <c r="G13" i="24"/>
  <c r="G12" i="24"/>
  <c r="I10" i="24"/>
  <c r="G10" i="24"/>
  <c r="I8" i="24"/>
  <c r="G8" i="24"/>
  <c r="I5" i="24"/>
  <c r="G5" i="24"/>
  <c r="G33" i="24"/>
  <c r="I41" i="24"/>
  <c r="G41" i="24"/>
  <c r="G39" i="24"/>
  <c r="G38" i="24"/>
  <c r="G37" i="24"/>
  <c r="I35" i="24"/>
  <c r="G35" i="24"/>
  <c r="I33" i="24"/>
  <c r="I30" i="24"/>
  <c r="G30" i="24"/>
  <c r="J14" i="20" l="1"/>
  <c r="J13" i="20"/>
  <c r="J12" i="20"/>
  <c r="J11" i="20"/>
  <c r="J9" i="20"/>
  <c r="J7" i="20"/>
  <c r="J4" i="20"/>
  <c r="D15" i="20"/>
  <c r="C15" i="20"/>
  <c r="J15" i="20" l="1"/>
  <c r="J10" i="1"/>
  <c r="J9" i="1"/>
  <c r="J8" i="1"/>
  <c r="J7" i="1"/>
  <c r="J6" i="1"/>
  <c r="J5" i="1"/>
  <c r="J4" i="1"/>
  <c r="J16" i="2"/>
  <c r="J15" i="2"/>
  <c r="J13" i="2"/>
  <c r="J12" i="2"/>
  <c r="J11" i="2"/>
  <c r="J8" i="2"/>
  <c r="J7" i="2"/>
  <c r="J6" i="2"/>
  <c r="J5" i="2"/>
  <c r="J4" i="2"/>
  <c r="J14" i="10"/>
  <c r="J13" i="10"/>
  <c r="J11" i="10"/>
  <c r="J10" i="10"/>
  <c r="J9" i="10"/>
  <c r="J8" i="10"/>
  <c r="J7" i="10"/>
  <c r="J6" i="10"/>
  <c r="J5" i="10"/>
  <c r="J4" i="10"/>
  <c r="J14" i="18"/>
  <c r="J13" i="18"/>
  <c r="J12" i="18"/>
  <c r="J10" i="18"/>
  <c r="J9" i="18"/>
  <c r="J8" i="18"/>
  <c r="J7" i="18"/>
  <c r="J6" i="18"/>
  <c r="J5" i="18"/>
  <c r="J4" i="18"/>
  <c r="J10" i="19"/>
  <c r="J9" i="19"/>
  <c r="J8" i="19"/>
  <c r="J7" i="19"/>
  <c r="J6" i="19"/>
  <c r="J5" i="19"/>
  <c r="J4" i="19"/>
  <c r="J14" i="19"/>
  <c r="K95" i="24" l="1"/>
  <c r="K87" i="24"/>
  <c r="K84" i="24"/>
  <c r="K93" i="24"/>
  <c r="K92" i="24"/>
  <c r="K91" i="24"/>
  <c r="K89" i="24"/>
  <c r="E94" i="24"/>
  <c r="K94" i="24" s="1"/>
  <c r="C17" i="2"/>
  <c r="J18" i="2" l="1"/>
  <c r="E58" i="24" l="1"/>
  <c r="E15" i="24" l="1"/>
  <c r="E76" i="24" l="1"/>
  <c r="E40" i="24" l="1"/>
  <c r="J16" i="19" l="1"/>
  <c r="D15" i="22" l="1"/>
  <c r="D15" i="19"/>
  <c r="D15" i="18"/>
  <c r="D17" i="2"/>
  <c r="D15" i="10"/>
  <c r="D15" i="1"/>
  <c r="C15" i="24" l="1"/>
  <c r="B15" i="22"/>
  <c r="B15" i="20"/>
  <c r="B15" i="19"/>
  <c r="B15" i="1"/>
  <c r="B17" i="2"/>
  <c r="B15" i="10"/>
  <c r="K77" i="24" l="1"/>
  <c r="K75" i="24"/>
  <c r="K74" i="24"/>
  <c r="K73" i="24"/>
  <c r="K71" i="24"/>
  <c r="K69" i="24"/>
  <c r="K66" i="24"/>
  <c r="D76" i="24" l="1"/>
  <c r="K76" i="24" s="1"/>
  <c r="D58" i="24"/>
  <c r="D40" i="24"/>
  <c r="D15" i="24"/>
  <c r="C15" i="22"/>
  <c r="C15" i="19"/>
  <c r="C15" i="18"/>
  <c r="C15" i="10"/>
  <c r="C15" i="1"/>
  <c r="J16" i="20" l="1"/>
  <c r="J12" i="22" l="1"/>
  <c r="J12" i="19"/>
  <c r="J16" i="10"/>
  <c r="J12" i="10"/>
  <c r="J15" i="10" l="1"/>
  <c r="J14" i="2"/>
  <c r="K38" i="24" l="1"/>
  <c r="K41" i="24" l="1"/>
  <c r="K39" i="24"/>
  <c r="K37" i="24"/>
  <c r="K35" i="24"/>
  <c r="K33" i="24"/>
  <c r="K30" i="24"/>
  <c r="K40" i="24" l="1"/>
  <c r="K16" i="24"/>
  <c r="K14" i="24"/>
  <c r="K13" i="24"/>
  <c r="K12" i="24"/>
  <c r="K10" i="24"/>
  <c r="K8" i="24"/>
  <c r="K5" i="24"/>
  <c r="K59" i="24"/>
  <c r="K57" i="24"/>
  <c r="K56" i="24"/>
  <c r="K55" i="24"/>
  <c r="K53" i="24"/>
  <c r="K51" i="24"/>
  <c r="K48" i="24"/>
  <c r="K58" i="24" l="1"/>
  <c r="K15" i="24"/>
  <c r="J16" i="22" l="1"/>
  <c r="J11" i="22"/>
  <c r="J14" i="22" l="1"/>
  <c r="J13" i="22"/>
  <c r="J9" i="22"/>
  <c r="J7" i="22"/>
  <c r="J4" i="22"/>
  <c r="J16" i="1"/>
  <c r="J16" i="18"/>
  <c r="J13" i="19"/>
  <c r="J11" i="19"/>
  <c r="J11" i="18"/>
  <c r="J15" i="19" l="1"/>
  <c r="J17" i="2"/>
  <c r="J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J15" i="18" l="1"/>
  <c r="J11" i="1" l="1"/>
  <c r="J15" i="1" l="1"/>
</calcChain>
</file>

<file path=xl/sharedStrings.xml><?xml version="1.0" encoding="utf-8"?>
<sst xmlns="http://schemas.openxmlformats.org/spreadsheetml/2006/main" count="1884" uniqueCount="496">
  <si>
    <t>אפיק השקעה</t>
  </si>
  <si>
    <t>טווח סטייה</t>
  </si>
  <si>
    <t>מדד ייחוס</t>
  </si>
  <si>
    <t>סה"כ</t>
  </si>
  <si>
    <t>חשיפה למט"ח</t>
  </si>
  <si>
    <t>+/- 6%</t>
  </si>
  <si>
    <t>+/- 5%</t>
  </si>
  <si>
    <t>ממשלתי סחיר</t>
  </si>
  <si>
    <t>אג"ח מיועדות</t>
  </si>
  <si>
    <t>מתוך זה :</t>
  </si>
  <si>
    <t xml:space="preserve">אג"ח ממשלתי </t>
  </si>
  <si>
    <t>נדל"ן</t>
  </si>
  <si>
    <t>ריבית בנק ישראל</t>
  </si>
  <si>
    <t xml:space="preserve">נכסי המסלול יהיו חשופים למניות בארץ ובחו"ל, בשיעור חשיפה שלא יפחת מ-75% ולא יעלה על 120% מנכסי המסלול. </t>
  </si>
  <si>
    <t>60% - MSCI World</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</si>
  <si>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</si>
  <si>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</si>
  <si>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</si>
  <si>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</si>
  <si>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</si>
  <si>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</si>
  <si>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</si>
  <si>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</si>
  <si>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</si>
  <si>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</si>
  <si>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 xml:space="preserve">40% - ת"א 125 </t>
  </si>
  <si>
    <t>מסלול כללי</t>
  </si>
  <si>
    <t>אפיק</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</si>
  <si>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</si>
  <si>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</si>
  <si>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</si>
  <si>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</si>
  <si>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</si>
  <si>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</si>
  <si>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</si>
  <si>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</si>
  <si>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</si>
  <si>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</si>
  <si>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</si>
  <si>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</si>
  <si>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</si>
  <si>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</si>
  <si>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</si>
  <si>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</si>
  <si>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</si>
  <si>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מניות</t>
  </si>
  <si>
    <t>אלוני חץ</t>
  </si>
  <si>
    <t>דיסקונט</t>
  </si>
  <si>
    <t>אירונאוטיקס</t>
  </si>
  <si>
    <t>TENCENT HOLDING</t>
  </si>
  <si>
    <t>HBM  Healthcare Investment AG</t>
  </si>
  <si>
    <t>רמי לוי</t>
  </si>
  <si>
    <t>מעברות</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</si>
  <si>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</si>
  <si>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</si>
  <si>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</si>
  <si>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</si>
  <si>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</si>
  <si>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</si>
  <si>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</si>
  <si>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</si>
  <si>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</si>
  <si>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</si>
  <si>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</si>
  <si>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</si>
  <si>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</si>
  <si>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</si>
  <si>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</si>
  <si>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</si>
  <si>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</si>
  <si>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</si>
  <si>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</si>
  <si>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</si>
  <si>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</si>
  <si>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</si>
  <si>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</si>
  <si>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</si>
  <si>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</si>
  <si>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</si>
  <si>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</si>
  <si>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</si>
  <si>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</si>
  <si>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</si>
  <si>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</si>
  <si>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</si>
  <si>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</si>
  <si>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</si>
  <si>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</si>
  <si>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</si>
  <si>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</si>
  <si>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</si>
  <si>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</si>
  <si>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</si>
  <si>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</si>
  <si>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</si>
  <si>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</si>
  <si>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</si>
  <si>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</si>
  <si>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</si>
  <si>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</si>
  <si>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</si>
  <si>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</si>
  <si>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</si>
  <si>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</si>
  <si>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</si>
  <si>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</si>
  <si>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</si>
  <si>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</si>
  <si>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</si>
  <si>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</si>
  <si>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</si>
  <si>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</si>
  <si>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</si>
  <si>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</si>
  <si>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</si>
  <si>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</si>
  <si>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</si>
  <si>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</si>
  <si>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</si>
  <si>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</si>
  <si>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</si>
  <si>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</si>
  <si>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</si>
  <si>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</si>
  <si>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</si>
  <si>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</si>
  <si>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</si>
  <si>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</si>
  <si>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</si>
  <si>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</si>
  <si>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</si>
  <si>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</si>
  <si>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</si>
  <si>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</si>
  <si>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</si>
  <si>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</si>
  <si>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</si>
  <si>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</si>
  <si>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</si>
  <si>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</si>
  <si>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</si>
  <si>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</si>
  <si>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</si>
  <si>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</si>
  <si>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</si>
  <si>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</si>
  <si>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</si>
  <si>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</si>
  <si>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</si>
  <si>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</si>
  <si>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</si>
  <si>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</si>
  <si>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</si>
  <si>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</si>
  <si>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</si>
  <si>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</si>
  <si>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</si>
  <si>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</si>
  <si>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</si>
  <si>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</si>
  <si>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</si>
  <si>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</si>
  <si>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</si>
  <si>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</si>
  <si>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</si>
  <si>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</si>
  <si>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</si>
  <si>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</si>
  <si>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</si>
  <si>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</si>
  <si>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</si>
  <si>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</si>
  <si>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</si>
  <si>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</si>
  <si>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</si>
  <si>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</si>
  <si>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</si>
  <si>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</si>
  <si>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</si>
  <si>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</si>
  <si>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</si>
  <si>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</si>
  <si>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</si>
  <si>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</si>
  <si>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</si>
  <si>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</si>
  <si>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</si>
  <si>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</si>
  <si>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</si>
  <si>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</si>
  <si>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</si>
  <si>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</si>
  <si>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</si>
  <si>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</si>
  <si>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</si>
  <si>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</si>
  <si>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</si>
  <si>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</si>
  <si>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</si>
  <si>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</si>
  <si>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</si>
  <si>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</si>
  <si>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</si>
  <si>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</si>
  <si>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</si>
  <si>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</si>
  <si>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</si>
  <si>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</si>
  <si>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</si>
  <si>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</si>
  <si>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</si>
  <si>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</si>
  <si>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</si>
  <si>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</si>
  <si>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</si>
  <si>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</si>
  <si>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</si>
  <si>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</si>
  <si>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</si>
  <si>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</si>
  <si>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</si>
  <si>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</si>
  <si>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</si>
  <si>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</si>
  <si>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</si>
  <si>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</si>
  <si>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</si>
  <si>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</si>
  <si>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</si>
  <si>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</si>
  <si>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</si>
  <si>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</si>
  <si>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</si>
  <si>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</si>
  <si>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</si>
  <si>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</si>
  <si>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</si>
  <si>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</si>
  <si>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</si>
  <si>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</si>
  <si>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</si>
  <si>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</si>
  <si>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</si>
  <si>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</si>
  <si>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</si>
  <si>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</si>
  <si>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</si>
  <si>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</si>
  <si>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</si>
  <si>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</si>
  <si>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</si>
  <si>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</si>
  <si>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</si>
  <si>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</si>
  <si>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</si>
  <si>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</si>
  <si>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</si>
  <si>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</si>
  <si>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</si>
  <si>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</si>
  <si>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</si>
  <si>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</si>
  <si>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</si>
  <si>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</si>
  <si>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</si>
  <si>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</si>
  <si>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</si>
  <si>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</si>
  <si>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</si>
  <si>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</si>
  <si>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</si>
  <si>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</si>
  <si>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</si>
  <si>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</si>
  <si>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</si>
  <si>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</si>
  <si>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</si>
  <si>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</si>
  <si>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</si>
  <si>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</si>
  <si>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</si>
  <si>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</si>
  <si>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</si>
  <si>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</si>
  <si>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</si>
  <si>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</si>
  <si>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</si>
  <si>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</si>
  <si>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</si>
  <si>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</si>
  <si>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</si>
  <si>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</si>
  <si>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</si>
  <si>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</si>
  <si>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</si>
  <si>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</si>
  <si>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</si>
  <si>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</si>
  <si>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</si>
  <si>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</si>
  <si>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</si>
  <si>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</si>
  <si>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</si>
  <si>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</si>
  <si>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</si>
  <si>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</si>
  <si>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</si>
  <si>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</si>
  <si>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</si>
  <si>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</si>
  <si>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</si>
  <si>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</si>
  <si>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</si>
  <si>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</si>
  <si>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</si>
  <si>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</si>
  <si>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</si>
  <si>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</si>
  <si>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</si>
  <si>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</si>
  <si>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</si>
  <si>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</si>
  <si>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</si>
  <si>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</si>
  <si>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</si>
  <si>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</si>
  <si>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</si>
  <si>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</si>
  <si>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</si>
  <si>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</si>
  <si>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</si>
  <si>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</si>
  <si>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</si>
  <si>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</si>
  <si>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</si>
  <si>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</si>
  <si>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</si>
  <si>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</si>
  <si>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</si>
  <si>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</si>
  <si>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</si>
  <si>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</si>
  <si>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</si>
  <si>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</si>
  <si>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</si>
  <si>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</si>
  <si>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</si>
  <si>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</si>
  <si>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</si>
  <si>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</si>
  <si>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</si>
  <si>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</si>
  <si>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</si>
  <si>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</si>
  <si>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</si>
  <si>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</si>
  <si>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</si>
  <si>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</si>
  <si>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</si>
  <si>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</si>
  <si>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</si>
  <si>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</si>
  <si>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</si>
  <si>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</si>
  <si>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</si>
  <si>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</si>
  <si>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</si>
  <si>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</si>
  <si>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</si>
  <si>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</si>
  <si>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</si>
  <si>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</si>
  <si>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</si>
  <si>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</si>
  <si>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</si>
  <si>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</si>
  <si>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</si>
  <si>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</si>
  <si>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</si>
  <si>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</si>
  <si>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</si>
  <si>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</si>
  <si>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</si>
  <si>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גבולות שיעור החשיפה המומלץ</t>
  </si>
  <si>
    <t>הלוואות לחברות + הלוואות עמיתים</t>
  </si>
  <si>
    <t>ממשלתי צמוד 5-10</t>
  </si>
  <si>
    <t>ממשלתי לא צמוד 2-5</t>
  </si>
  <si>
    <t>הכשרה למקבלי קצבה</t>
  </si>
  <si>
    <t xml:space="preserve"> מדד HFRI WORLD</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</si>
  <si>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</si>
  <si>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</si>
  <si>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</si>
  <si>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</si>
  <si>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</si>
  <si>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</si>
  <si>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</si>
  <si>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מסלול עוקב מדדים גמיש</t>
  </si>
  <si>
    <t>מסלול משולב סחיר</t>
  </si>
  <si>
    <t>מסלול כללי אלטשולר שחם  2024</t>
  </si>
  <si>
    <t>מסלול כללי מיטב 2024</t>
  </si>
  <si>
    <t>מדיניות השקעות 2023</t>
  </si>
  <si>
    <t>שיעור חשיפה מומלץ לשנת 2024</t>
  </si>
  <si>
    <t>מסלול כללי ילין 2024</t>
  </si>
  <si>
    <t>מסלול כללי מור 2024</t>
  </si>
  <si>
    <t>מסלול כללי אנליסט 2024</t>
  </si>
  <si>
    <t>-</t>
  </si>
  <si>
    <t>שינוי מ- 2023</t>
  </si>
  <si>
    <t>שיעור חשיפה ליום 24/11/2023</t>
  </si>
  <si>
    <t>שינוי ממדיניות 2023</t>
  </si>
  <si>
    <t>שיעור חשיפה ליום 24.11.2023</t>
  </si>
  <si>
    <t>מגבלת עמלת ניהול חיצוני לשנת 2024</t>
  </si>
  <si>
    <t>100% - דולר</t>
  </si>
  <si>
    <t>ממשלתי שקלי  (מק"מ, ממשלתי שקלי, פקדונות)</t>
  </si>
  <si>
    <t>ללא חשיפת מט"ח</t>
  </si>
  <si>
    <t>לא רלוונטי</t>
  </si>
  <si>
    <t>מניות (סחיר)</t>
  </si>
  <si>
    <t>אג"ח ממשלתי (סחיר בארץ ובחו"ל)</t>
  </si>
  <si>
    <t>אג"ח קונצרני (סחיר בארץ ובחו"ל)</t>
  </si>
  <si>
    <t xml:space="preserve">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t>
  </si>
  <si>
    <t>שיעור חשיפה ליום 24/11/2023 (ממוצע כלל המנהלים)</t>
  </si>
  <si>
    <t>75-120%</t>
  </si>
  <si>
    <t>הלוואות לחברות</t>
  </si>
  <si>
    <t>אחר (מזומן, פקדונות, סחורות, נדל"ן)</t>
  </si>
  <si>
    <t>אחר (מזומן, הלוואות עמיתים, קונצרני, ממשלתי צמוד מדד)</t>
  </si>
  <si>
    <t>קרנות השקעה + קרנות גידור+קרנות נאמנות מתמחות חוב</t>
  </si>
  <si>
    <t>מניות (תעודות סל, חוזים, אופציות ונגזרים)</t>
  </si>
  <si>
    <t>אג"ח ממשלתי (סחיר ולא סחיר, תעודות סל, חוזים ונגזרים)</t>
  </si>
  <si>
    <t>אג"ח קונצרני (סחיר ולא סחיר, תעודות סל, חוזים ונגזרים)</t>
  </si>
  <si>
    <t>שינוי ממדיניות קודמת</t>
  </si>
  <si>
    <t>בתאריך 28.02.2024 אישר הדירקטוריון את השינוי הבא</t>
  </si>
  <si>
    <t>אג"ח קונצרני</t>
  </si>
  <si>
    <t>מדיניות קודמת</t>
  </si>
  <si>
    <t>שינוי החל מתאריך 28.02.24</t>
  </si>
  <si>
    <t>אג"ח ממשלתי</t>
  </si>
  <si>
    <t>שינוי החל מתאריך 28.03.24</t>
  </si>
  <si>
    <t>אחר</t>
  </si>
  <si>
    <t>בתאריך 31.03.2024 אישר הדירקטוריון את השינוי הבא עבור המסלול שבניהול הכשרה חברה לביטוח</t>
  </si>
  <si>
    <t>בתאריך 31.03.2024 אישר הדירקטוריון את השינוי הבא</t>
  </si>
  <si>
    <t>שינוי החל מתאריך 31.03.24</t>
  </si>
  <si>
    <t>בתאריך 30.04.2024 אישר הדירקטוריון את השינוי הבא</t>
  </si>
  <si>
    <t>שינוי החל מתאריך 30.04.24</t>
  </si>
  <si>
    <t>בתאריך 30.4.2024 אישר הדירקטוריון את השינוי הבא</t>
  </si>
  <si>
    <t>שינוי החל מתאריך 30.4.24</t>
  </si>
  <si>
    <t>יתרת הנכסים תושקע בכפוף להוראות הדין ובתנאי ששיעור החשיפה הכולל במסלול לא יעלה על 120% מנכסי המסלול.</t>
  </si>
  <si>
    <t xml:space="preserve">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t>
  </si>
  <si>
    <t>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t>
  </si>
  <si>
    <t>הכשרה כספי (שקלי)</t>
  </si>
  <si>
    <t xml:space="preserve">יתרת הנכסים תושקע בכפוף להוראות הדין ובתנאי ששיעור החשיפה הכולל במסלול לא יעלה על 120% מנכסי המסלול. </t>
  </si>
  <si>
    <t>השקעה במסלול זה עשויה להיות חשופה לסיכוני מטבע.</t>
  </si>
  <si>
    <t xml:space="preserve">נכסי המסלול יהיו חשופים לנכסים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t>
  </si>
  <si>
    <t>קרנות השקעה וקרנות סל אשר מירב נכסיהן מושקעים באפיקי חוב, בשיעור חשיפה שלא יפחת מ-75% ולא יעלה על 120% מנכסי המסלול.</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</si>
  <si>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t>
  </si>
  <si>
    <t>החל מיום 1 ביולי 2024 השקעה בקרנות השקעה מתמחות בחוב תהיה בתנאי שבהתאם למדיניות ההשקעה שלהן, שיעור החשיפה לחוב לא יפחת מ 75%.</t>
  </si>
  <si>
    <t>מסלול אשראי ואג"ח בניהול הכשרה חברה לביטוח</t>
  </si>
  <si>
    <t xml:space="preserve">נכסי המסלול יהיו חשופים לאשראי ואג"ח באמצעות הנכסים הבאים בארץ ובחו"ל: פיקדונות, אג"ח סחירות ושאינן סחירות לרבות אג"ח הכוללות רכיב המרה, ני"ע מסחריים, </t>
  </si>
  <si>
    <t xml:space="preserve">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מ-75%. </t>
  </si>
  <si>
    <t xml:space="preserve">חשיפה למניות תהיה בשיעור שלא יעלה על 25% מנכסי המסלול. שיעור החשיפה הכולל במסלול 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</si>
  <si>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t>
  </si>
  <si>
    <t xml:space="preserve">החל מיום 1 ביולי 2024 השקעה בקרנות השקעה מתמחות בחוב תהיה בתנאי שבהתאם למדיניות ההשקעה שלהן, שיעור החשיפה לחוב לא יפחת מ 75%. </t>
  </si>
  <si>
    <t>יתרת הנכסים תושקע בכפוף להוראות הדין ובתנאי ששיעור החשיפה הכולל במסלול לא יעלה על 120% מנכסי המסלול. השקעה במסלול זה עשויה להיות חשופה לסיכוני מטבע.</t>
  </si>
  <si>
    <t xml:space="preserve">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t>
  </si>
  <si>
    <t xml:space="preserve">יתרת הנכסים תושקע במזומנים ופיקדונות שהופקדו לתקופה שאינה עולה על 3 חודשים ממועד הפקדתם. השקעה במסלול זה עשויה להיות חשופה לסיכוני מטבע. </t>
  </si>
  <si>
    <t xml:space="preserve">נכסי המסלול יעקבו באמצעות מכשירים עוקבי מדד ובשיעור שלא יפחת מ-75% ולא יעלה על 100%, אחר מדדי מניות או מדדי אג"ח קונצרני או מדדי אג"ח ממשלות, או שילוב ביניהם, ולכל הפחות אחר שלושה מדדים כאמור שאינם דומים. </t>
  </si>
  <si>
    <t xml:space="preserve">שיעור המעקב אחר כל אחד משלושת המדדים, ששיעורם מסך נכסי המסלול הוא הגדול ביותר, לא יפחת מ-10% ולא יעלה על 50% מנכסי המסלול. </t>
  </si>
  <si>
    <t>יתרת נכסי המסלול יעקבו אחר מדדים שונים, למעט שיעור מהנכסים שיושקע באופן הבא:</t>
  </si>
  <si>
    <t>           א.         בנגזרים המשמשים לצרכי גידור;</t>
  </si>
  <si>
    <t>           ב.         לצורך הפקדות, משיכות והעברות כספים או טיפול בביטחונות בגין נגזרים, באחד או יותר מן הבאים:</t>
  </si>
  <si>
    <t xml:space="preserve">                       1) מזומנים;</t>
  </si>
  <si>
    <t xml:space="preserve">                       2) מק"מ;</t>
  </si>
  <si>
    <t xml:space="preserve">                       3) פיקדונות שהופקדו לתקופה שאינה עולה על 12 חודשים ממועד הפקדתם;</t>
  </si>
  <si>
    <t xml:space="preserve">                       4) באג"ח של מדינת ישראל שמועד פירעונן אינו עולה על 12 חודשים;</t>
  </si>
  <si>
    <t xml:space="preserve">                       5) באג"ח של מדינת חוץ מאושרת שמועד פירעונן אינו עולה על 12 חודשים, ובלבד שהאג"ח והנגזר נרכשו באותה מדינת חוץ מאושרת; </t>
  </si>
  <si>
    <t xml:space="preserve">                       6) קרן כספית שהגדרתה בתקנות השקעות משותפות בנאמנות (נכסים שמותר לקנות ולהחזיק בקרן ושיעוריהם המרביים), התשנ"ה-1994.</t>
  </si>
  <si>
    <t>המעקב אחר המדדים כאמור יהיה בכפוף להוראות הדין ועשוי להיות חשוף לסיכוני מטבע.</t>
  </si>
  <si>
    <t>הכשרה - עוקב מדד S&amp;P500</t>
  </si>
  <si>
    <t>S&amp;P500 - 100%</t>
  </si>
  <si>
    <t xml:space="preserve">נכסי המסלול, יעקבו באמצעות מכשירים עוקבי מדד ונגזרים (לרבות חוזים עתידיים, אופציות וכתבי אופציות) ובשיעור חשיפה שלא יעלה על 100% מנכסי המסלול, אחר מדד 500 S&amp;P. </t>
  </si>
  <si>
    <t>נכסי המסלול העוקבים אחר המדד יהיו כל נכסי המסלול למעט שיעור מהנכסים שיושקע באופן הבא:</t>
  </si>
  <si>
    <t xml:space="preserve">           ב.         לצורך הפקדות, משיכות והעברות כספים או טיפול בביטחונות בגין נגזרים, באחד או יותר מן הבאים: </t>
  </si>
  <si>
    <t xml:space="preserve">                       1) מזומנים; </t>
  </si>
  <si>
    <t xml:space="preserve">                       3) פיקדונות שהופקדו לתקופה שאינה עולה על 12 חודשים ממועד הפקדתם, </t>
  </si>
  <si>
    <t xml:space="preserve">                       4) אג"ח של מדינת ישראל שמועד פירעונן אינו עולה על 12 חודשים;</t>
  </si>
  <si>
    <t>המעקב אחר המדד יהיה בכפוף להוראות הדין ועשוי להיות חשוף לסיכוני מטבע.</t>
  </si>
  <si>
    <t>מסלול אג"ח ממשלות בניהול:</t>
  </si>
  <si>
    <t xml:space="preserve">נכסי המסלול יהיו חשופים לאג"ח של ממשלות בדירוג של מדינת חוץ מאושרת כהגדרתה בתקנות כללי השקעה, בשיעור חשיפה שלא יפחת מ-75% ולא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</si>
  <si>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ובקרנות נאמנות. </t>
  </si>
  <si>
    <t>חשיפה לנכסים כאמור תושג באמצעות השקעה במישרין ובאמצעות השקעה בנגזרים (לרבות חוזים עתידיים, אופציות וכתבי אופציות), בקרנות סל, בקרנות נאמנות ובקרנות השקעה.</t>
  </si>
  <si>
    <t xml:space="preserve">השקעה במסלול זה עשויה להיות חשופה לסיכוני מטבע. </t>
  </si>
  <si>
    <t>מסלול אשראי ואג"ח (עד 25% מניות) בניהול הכשרה חברה לביטוח</t>
  </si>
  <si>
    <t>במסלולים שבניהול המנהלים החיצוניים</t>
  </si>
  <si>
    <t>שינוי החל מתאריך 01.07.24</t>
  </si>
  <si>
    <t>במסלולים שבניהול הכשרה חברה לביטוח</t>
  </si>
  <si>
    <t xml:space="preserve">החל מיום 1 ביולי, 2024 נכנס לתוקף חוזר "מסלולי השקעה בקופות גמל – תיקון" ובעקבותיו עדכנה ועדת ההשקעות את השינויים הבאים כדלקמן: </t>
  </si>
  <si>
    <t>מט"ח</t>
  </si>
  <si>
    <t>שינוי החל מתאריך 28.08.24</t>
  </si>
  <si>
    <t>בתאריך 28.08.2024 אישר הדירקטוריון את השינוי הבא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</si>
</sst>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9">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sz val="10"/>
      <color theme="1"/>
      <name val="Arial"/>
      <family val="2"/>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sz val="13"/>
      <color rgb="FFFF0000"/>
      <name val="Arial"/>
      <family val="2"/>
      <scheme val="minor"/>
    </font>
    <font>
      <sz val="12"/>
      <color theme="1"/>
      <name val="Arial"/>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s>
  <cellStyleXfs count="4">
    <xf numFmtId="0" fontId="0" fillId="0" borderId="0"/>
    <xf numFmtId="9" fontId="10" fillId="0" borderId="0" applyFont="0" applyFill="0" applyBorder="0" applyAlignment="0" applyProtection="0"/>
    <xf numFmtId="0" fontId="11" fillId="0" borderId="0"/>
    <xf numFmtId="0" fontId="10" fillId="0" borderId="0"/>
  </cellStyleXfs>
  <cellXfs count="500">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9" fillId="0" borderId="0" xfId="0" applyFont="1" applyBorder="1" applyAlignment="1">
      <alignment horizontal="center"/>
    </xf>
    <xf numFmtId="0" fontId="0" fillId="0" borderId="0" xfId="0" applyAlignment="1">
      <alignment horizontal="center"/>
    </xf>
    <xf numFmtId="0" fontId="6" fillId="0" borderId="0" xfId="0" applyFont="1" applyAlignment="1">
      <alignment horizontal="center"/>
    </xf>
    <xf numFmtId="0" fontId="0" fillId="3" borderId="2" xfId="0" applyFill="1" applyBorder="1" applyAlignment="1">
      <alignment horizontal="center" vertical="center" wrapText="1" readingOrder="2"/>
    </xf>
    <xf numFmtId="0" fontId="5" fillId="0" borderId="0" xfId="0" applyFont="1" applyAlignment="1">
      <alignment horizontal="center"/>
    </xf>
    <xf numFmtId="0" fontId="0" fillId="0" borderId="0" xfId="0" applyAlignment="1">
      <alignment horizontal="center"/>
    </xf>
    <xf numFmtId="49" fontId="13" fillId="7" borderId="48" xfId="0" applyNumberFormat="1" applyFont="1" applyFill="1" applyBorder="1" applyAlignment="1" applyProtection="1">
      <alignment horizontal="center" vertical="center" wrapText="1" readingOrder="2"/>
      <protection locked="0"/>
    </xf>
    <xf numFmtId="0" fontId="13" fillId="7" borderId="48"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8" borderId="48" xfId="0" applyNumberFormat="1" applyFont="1" applyFill="1" applyBorder="1" applyAlignment="1" applyProtection="1">
      <alignment horizontal="center" vertical="center" wrapText="1" readingOrder="1"/>
      <protection locked="0"/>
    </xf>
    <xf numFmtId="49" fontId="14" fillId="8" borderId="48" xfId="0" applyNumberFormat="1" applyFont="1" applyFill="1" applyBorder="1" applyAlignment="1" applyProtection="1">
      <alignment horizontal="center" vertical="center" wrapText="1" readingOrder="1"/>
      <protection locked="0"/>
    </xf>
    <xf numFmtId="49" fontId="14" fillId="8" borderId="48" xfId="0" applyNumberFormat="1" applyFont="1" applyFill="1" applyBorder="1" applyAlignment="1" applyProtection="1">
      <alignment horizontal="center" vertical="center" wrapText="1" readingOrder="2"/>
      <protection locked="0"/>
    </xf>
    <xf numFmtId="10" fontId="14" fillId="8" borderId="48" xfId="1" applyNumberFormat="1" applyFont="1" applyFill="1" applyBorder="1" applyAlignment="1" applyProtection="1">
      <alignment horizontal="center" vertical="center" wrapText="1" readingOrder="1"/>
      <protection locked="0"/>
    </xf>
    <xf numFmtId="0" fontId="14" fillId="8" borderId="48" xfId="0" applyFont="1" applyFill="1" applyBorder="1" applyAlignment="1" applyProtection="1">
      <alignment horizontal="center" vertical="center" wrapText="1" readingOrder="1"/>
      <protection locked="0"/>
    </xf>
    <xf numFmtId="10" fontId="13" fillId="7" borderId="48"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48"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7" fillId="0" borderId="0" xfId="0" applyFont="1" applyAlignment="1">
      <alignment horizontal="center"/>
    </xf>
    <xf numFmtId="9" fontId="10" fillId="9" borderId="37" xfId="3" applyNumberFormat="1" applyFont="1" applyFill="1" applyBorder="1" applyAlignment="1">
      <alignment horizontal="center" vertical="center"/>
    </xf>
    <xf numFmtId="0" fontId="0" fillId="3" borderId="3" xfId="0" applyFill="1" applyBorder="1" applyAlignment="1">
      <alignment horizontal="center" vertical="center" wrapText="1" readingOrder="2"/>
    </xf>
    <xf numFmtId="0" fontId="0" fillId="3" borderId="4" xfId="0" applyFill="1" applyBorder="1" applyAlignment="1">
      <alignment horizontal="center" vertical="center" wrapText="1" readingOrder="2"/>
    </xf>
    <xf numFmtId="9" fontId="0" fillId="9" borderId="37" xfId="0" applyNumberFormat="1" applyFill="1" applyBorder="1" applyAlignment="1">
      <alignment horizontal="center" vertical="center"/>
    </xf>
    <xf numFmtId="0" fontId="0" fillId="3" borderId="1" xfId="0" applyFill="1" applyBorder="1" applyAlignment="1">
      <alignment horizontal="center" vertical="center" wrapText="1" readingOrder="2"/>
    </xf>
    <xf numFmtId="9" fontId="0" fillId="9" borderId="14" xfId="0" applyNumberFormat="1" applyFont="1" applyFill="1" applyBorder="1" applyAlignment="1">
      <alignment horizontal="center" vertical="center"/>
    </xf>
    <xf numFmtId="0" fontId="0" fillId="3" borderId="29" xfId="0" applyFill="1" applyBorder="1" applyAlignment="1">
      <alignment horizontal="center" vertical="center" wrapText="1" readingOrder="2"/>
    </xf>
    <xf numFmtId="9" fontId="8" fillId="2" borderId="42" xfId="3" applyNumberFormat="1" applyFont="1" applyFill="1" applyBorder="1" applyAlignment="1">
      <alignment horizontal="center" vertical="center"/>
    </xf>
    <xf numFmtId="0" fontId="8" fillId="2" borderId="32" xfId="0" applyFont="1" applyFill="1" applyBorder="1" applyAlignment="1">
      <alignment horizontal="center" vertical="center"/>
    </xf>
    <xf numFmtId="9" fontId="0" fillId="0" borderId="60"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7" fillId="4" borderId="15"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7" fillId="0" borderId="32" xfId="3" applyFont="1" applyBorder="1" applyAlignment="1">
      <alignment horizontal="center" vertical="center" wrapText="1"/>
    </xf>
    <xf numFmtId="0" fontId="10" fillId="3" borderId="3" xfId="3" applyFill="1" applyBorder="1" applyAlignment="1">
      <alignment horizontal="center" vertical="center" wrapText="1" readingOrder="2"/>
    </xf>
    <xf numFmtId="0" fontId="10" fillId="3" borderId="2" xfId="3" applyFill="1" applyBorder="1" applyAlignment="1">
      <alignment horizontal="center" vertical="center" wrapText="1" readingOrder="2"/>
    </xf>
    <xf numFmtId="0" fontId="10" fillId="3" borderId="4" xfId="3" applyFill="1" applyBorder="1" applyAlignment="1">
      <alignment horizontal="center" vertical="center" wrapText="1" readingOrder="2"/>
    </xf>
    <xf numFmtId="9" fontId="10" fillId="3" borderId="2" xfId="3" applyNumberFormat="1" applyFill="1" applyBorder="1" applyAlignment="1">
      <alignment horizontal="center" vertical="center" readingOrder="2"/>
    </xf>
    <xf numFmtId="9" fontId="10" fillId="9" borderId="37" xfId="3" applyNumberFormat="1" applyFill="1" applyBorder="1" applyAlignment="1">
      <alignment horizontal="center" vertical="center"/>
    </xf>
    <xf numFmtId="49" fontId="7" fillId="3" borderId="21" xfId="3" applyNumberFormat="1"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10" fillId="0" borderId="52" xfId="3" applyNumberFormat="1" applyFont="1" applyBorder="1" applyAlignment="1">
      <alignment horizontal="center" vertical="center"/>
    </xf>
    <xf numFmtId="0" fontId="0" fillId="0" borderId="24" xfId="3" applyFont="1" applyBorder="1" applyAlignment="1">
      <alignment horizontal="center" vertical="center"/>
    </xf>
    <xf numFmtId="49" fontId="7" fillId="0" borderId="18" xfId="3" applyNumberFormat="1" applyFont="1" applyBorder="1" applyAlignment="1">
      <alignment horizontal="center" vertical="center"/>
    </xf>
    <xf numFmtId="0" fontId="0" fillId="0" borderId="3" xfId="3" applyFont="1" applyBorder="1" applyAlignment="1">
      <alignment horizontal="center" vertical="center"/>
    </xf>
    <xf numFmtId="9" fontId="10" fillId="0" borderId="9" xfId="3" applyNumberFormat="1" applyBorder="1" applyAlignment="1">
      <alignment horizontal="center" vertical="center"/>
    </xf>
    <xf numFmtId="9" fontId="7" fillId="9" borderId="15" xfId="3" applyNumberFormat="1" applyFont="1" applyFill="1" applyBorder="1" applyAlignment="1">
      <alignment horizontal="center" vertical="center"/>
    </xf>
    <xf numFmtId="0" fontId="7" fillId="2" borderId="32" xfId="3" applyFont="1" applyFill="1" applyBorder="1" applyAlignment="1">
      <alignment horizontal="center" vertical="center"/>
    </xf>
    <xf numFmtId="0" fontId="8" fillId="2" borderId="23" xfId="3" applyFont="1" applyFill="1" applyBorder="1" applyAlignment="1">
      <alignment horizontal="center" vertical="center"/>
    </xf>
    <xf numFmtId="9" fontId="8" fillId="2" borderId="46" xfId="3" applyNumberFormat="1" applyFont="1" applyFill="1" applyBorder="1" applyAlignment="1">
      <alignment horizontal="center" vertical="center"/>
    </xf>
    <xf numFmtId="9" fontId="10" fillId="9" borderId="15" xfId="3" applyNumberFormat="1" applyFill="1" applyBorder="1" applyAlignment="1">
      <alignment horizontal="center" vertical="center"/>
    </xf>
    <xf numFmtId="49" fontId="7" fillId="0" borderId="38" xfId="3" applyNumberFormat="1" applyFont="1" applyBorder="1" applyAlignment="1">
      <alignment horizontal="center" vertical="center"/>
    </xf>
    <xf numFmtId="0" fontId="10" fillId="0" borderId="29" xfId="3" applyBorder="1" applyAlignment="1">
      <alignment horizontal="center" vertical="center" readingOrder="2"/>
    </xf>
    <xf numFmtId="9" fontId="10" fillId="0" borderId="11" xfId="3" applyNumberFormat="1" applyFont="1" applyBorder="1" applyAlignment="1">
      <alignment horizontal="center" vertical="center"/>
    </xf>
    <xf numFmtId="0" fontId="7" fillId="0" borderId="22" xfId="3" applyFont="1" applyBorder="1" applyAlignment="1">
      <alignment horizontal="center" vertical="center" wrapText="1"/>
    </xf>
    <xf numFmtId="49" fontId="7" fillId="3" borderId="26" xfId="3" applyNumberFormat="1" applyFont="1" applyFill="1" applyBorder="1" applyAlignment="1">
      <alignment horizontal="center" vertical="center"/>
    </xf>
    <xf numFmtId="49" fontId="7" fillId="0" borderId="24" xfId="3" applyNumberFormat="1" applyFont="1" applyBorder="1" applyAlignment="1">
      <alignment horizontal="center" vertical="center"/>
    </xf>
    <xf numFmtId="0" fontId="7" fillId="2" borderId="22" xfId="3" applyFont="1" applyFill="1" applyBorder="1" applyAlignment="1">
      <alignment horizontal="center" vertical="center"/>
    </xf>
    <xf numFmtId="49" fontId="7" fillId="0" borderId="43" xfId="3" applyNumberFormat="1" applyFont="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7" fillId="0" borderId="21" xfId="3" applyNumberFormat="1" applyFont="1" applyBorder="1" applyAlignment="1">
      <alignment horizontal="center" vertical="center"/>
    </xf>
    <xf numFmtId="0" fontId="0" fillId="0" borderId="1" xfId="3" applyFont="1" applyBorder="1" applyAlignment="1">
      <alignment horizontal="center" vertical="center"/>
    </xf>
    <xf numFmtId="9" fontId="10" fillId="0" borderId="35" xfId="3" applyNumberFormat="1" applyBorder="1" applyAlignment="1">
      <alignment horizontal="center" vertical="center"/>
    </xf>
    <xf numFmtId="0" fontId="4" fillId="0" borderId="0" xfId="0" applyFont="1" applyFill="1" applyAlignment="1">
      <alignment horizontal="center" readingOrder="2"/>
    </xf>
    <xf numFmtId="0" fontId="15" fillId="2" borderId="23" xfId="0" applyFont="1" applyFill="1" applyBorder="1" applyAlignment="1">
      <alignment horizontal="center" vertical="center"/>
    </xf>
    <xf numFmtId="0" fontId="0" fillId="2" borderId="23" xfId="0" applyFill="1" applyBorder="1" applyAlignment="1">
      <alignment horizontal="center" vertical="center" wrapText="1" readingOrder="2"/>
    </xf>
    <xf numFmtId="9" fontId="0" fillId="2" borderId="42" xfId="0" applyNumberFormat="1" applyFill="1" applyBorder="1" applyAlignment="1">
      <alignment horizontal="center" vertical="center"/>
    </xf>
    <xf numFmtId="0" fontId="0" fillId="0" borderId="37" xfId="3" applyFont="1" applyBorder="1" applyAlignment="1">
      <alignment horizontal="center" vertical="center" wrapText="1"/>
    </xf>
    <xf numFmtId="0" fontId="1" fillId="2" borderId="15"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0" borderId="33" xfId="3" applyFon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0" fillId="0" borderId="13"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49" xfId="0" applyFill="1" applyBorder="1" applyAlignment="1">
      <alignment horizontal="center" vertical="center" wrapText="1" readingOrder="2"/>
    </xf>
    <xf numFmtId="9" fontId="0" fillId="3" borderId="17" xfId="3" applyNumberFormat="1" applyFont="1" applyFill="1" applyBorder="1" applyAlignment="1">
      <alignment horizontal="center" vertical="center" readingOrder="2"/>
    </xf>
    <xf numFmtId="0" fontId="0" fillId="2" borderId="31" xfId="0" applyFill="1" applyBorder="1" applyAlignment="1">
      <alignment horizontal="center" vertical="center" wrapText="1" readingOrder="2"/>
    </xf>
    <xf numFmtId="0" fontId="0" fillId="0" borderId="30" xfId="3" applyFont="1" applyBorder="1" applyAlignment="1">
      <alignment horizontal="center" vertical="center"/>
    </xf>
    <xf numFmtId="0" fontId="10" fillId="0" borderId="33" xfId="3" applyBorder="1" applyAlignment="1">
      <alignment horizontal="center" vertical="center" wrapText="1"/>
    </xf>
    <xf numFmtId="0" fontId="1" fillId="2" borderId="15" xfId="3" applyFont="1" applyFill="1" applyBorder="1" applyAlignment="1">
      <alignment horizontal="center" vertical="center"/>
    </xf>
    <xf numFmtId="0" fontId="0" fillId="0" borderId="14" xfId="3" applyFont="1" applyBorder="1" applyAlignment="1">
      <alignment horizontal="center" vertical="center"/>
    </xf>
    <xf numFmtId="10" fontId="1" fillId="2" borderId="45" xfId="0" applyNumberFormat="1" applyFont="1" applyFill="1" applyBorder="1" applyAlignment="1">
      <alignment horizontal="center" vertical="center"/>
    </xf>
    <xf numFmtId="0" fontId="0" fillId="0" borderId="33" xfId="0" applyBorder="1" applyAlignment="1">
      <alignment horizontal="center" vertical="center" wrapText="1"/>
    </xf>
    <xf numFmtId="165" fontId="0" fillId="0" borderId="0" xfId="0" applyNumberFormat="1" applyAlignment="1">
      <alignment horizontal="center"/>
    </xf>
    <xf numFmtId="0" fontId="10" fillId="3" borderId="39" xfId="3" applyFill="1" applyBorder="1" applyAlignment="1">
      <alignment horizontal="center" vertical="center" wrapText="1" readingOrder="2"/>
    </xf>
    <xf numFmtId="0" fontId="10" fillId="3" borderId="36" xfId="3" applyFill="1" applyBorder="1" applyAlignment="1">
      <alignment horizontal="center" vertical="center" wrapText="1" readingOrder="2"/>
    </xf>
    <xf numFmtId="0" fontId="10" fillId="3" borderId="41" xfId="3" applyFill="1" applyBorder="1" applyAlignment="1">
      <alignment horizontal="center" vertical="center" wrapText="1" readingOrder="2"/>
    </xf>
    <xf numFmtId="9" fontId="10" fillId="3" borderId="36" xfId="3" applyNumberFormat="1" applyFill="1" applyBorder="1" applyAlignment="1">
      <alignment horizontal="center" vertical="center" readingOrder="2"/>
    </xf>
    <xf numFmtId="0" fontId="0" fillId="3" borderId="35" xfId="3" applyFont="1" applyFill="1" applyBorder="1" applyAlignment="1">
      <alignment horizontal="center" vertical="center" wrapText="1" readingOrder="2"/>
    </xf>
    <xf numFmtId="0" fontId="0" fillId="0" borderId="35" xfId="3" applyFont="1" applyBorder="1" applyAlignment="1">
      <alignment horizontal="center" vertical="center"/>
    </xf>
    <xf numFmtId="0" fontId="0" fillId="0" borderId="39" xfId="3" applyFont="1" applyBorder="1" applyAlignment="1">
      <alignment horizontal="center" vertical="center"/>
    </xf>
    <xf numFmtId="0" fontId="8" fillId="2" borderId="42" xfId="3" applyFont="1" applyFill="1" applyBorder="1" applyAlignment="1">
      <alignment horizontal="center" vertical="center"/>
    </xf>
    <xf numFmtId="0" fontId="10" fillId="0" borderId="60" xfId="3" applyBorder="1" applyAlignment="1">
      <alignment horizontal="center" vertical="center" readingOrder="2"/>
    </xf>
    <xf numFmtId="9" fontId="0" fillId="9" borderId="37" xfId="0" applyNumberFormat="1" applyFont="1" applyFill="1" applyBorder="1" applyAlignment="1">
      <alignment horizontal="center" vertical="center"/>
    </xf>
    <xf numFmtId="9" fontId="10" fillId="9" borderId="33" xfId="3" applyNumberFormat="1" applyFont="1" applyFill="1" applyBorder="1" applyAlignment="1">
      <alignment horizontal="center" vertical="center"/>
    </xf>
    <xf numFmtId="9" fontId="10" fillId="9" borderId="13" xfId="3" applyNumberFormat="1" applyFill="1" applyBorder="1" applyAlignment="1">
      <alignment horizontal="center" vertical="center"/>
    </xf>
    <xf numFmtId="9" fontId="1" fillId="9" borderId="15" xfId="0" applyNumberFormat="1" applyFont="1" applyFill="1" applyBorder="1" applyAlignment="1">
      <alignment horizontal="center" vertical="center"/>
    </xf>
    <xf numFmtId="0" fontId="7" fillId="0" borderId="38" xfId="3" applyFont="1" applyBorder="1" applyAlignment="1">
      <alignment horizontal="center" vertical="center" wrapText="1"/>
    </xf>
    <xf numFmtId="10" fontId="7" fillId="5" borderId="55" xfId="0" applyNumberFormat="1" applyFont="1" applyFill="1" applyBorder="1" applyAlignment="1">
      <alignment horizontal="center" vertical="center"/>
    </xf>
    <xf numFmtId="0" fontId="7" fillId="5" borderId="47" xfId="0" applyFont="1" applyFill="1" applyBorder="1" applyAlignment="1">
      <alignment horizontal="center" vertical="center" wrapText="1"/>
    </xf>
    <xf numFmtId="10" fontId="7" fillId="5" borderId="28" xfId="0" applyNumberFormat="1" applyFont="1" applyFill="1" applyBorder="1" applyAlignment="1">
      <alignment horizontal="center" vertical="center"/>
    </xf>
    <xf numFmtId="0" fontId="7" fillId="0" borderId="32" xfId="0" applyFont="1" applyBorder="1" applyAlignment="1">
      <alignment horizontal="center" vertical="center"/>
    </xf>
    <xf numFmtId="49" fontId="7" fillId="0" borderId="21" xfId="0" applyNumberFormat="1" applyFont="1" applyBorder="1" applyAlignment="1">
      <alignment horizontal="center" vertical="center"/>
    </xf>
    <xf numFmtId="0" fontId="7" fillId="2" borderId="32" xfId="0" applyFont="1" applyFill="1" applyBorder="1" applyAlignment="1">
      <alignment horizontal="center" vertical="center"/>
    </xf>
    <xf numFmtId="49" fontId="7" fillId="3" borderId="38" xfId="0" applyNumberFormat="1" applyFont="1" applyFill="1" applyBorder="1" applyAlignment="1">
      <alignment horizontal="center" vertical="center"/>
    </xf>
    <xf numFmtId="49" fontId="7" fillId="0" borderId="20" xfId="0" applyNumberFormat="1" applyFont="1" applyBorder="1" applyAlignment="1">
      <alignment horizontal="center" vertical="center"/>
    </xf>
    <xf numFmtId="9" fontId="10" fillId="9" borderId="14"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9" borderId="34"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0" fontId="0" fillId="3" borderId="16" xfId="3" applyFont="1" applyFill="1" applyBorder="1" applyAlignment="1">
      <alignment horizontal="center" vertical="center" wrapText="1" readingOrder="2"/>
    </xf>
    <xf numFmtId="9" fontId="0" fillId="9" borderId="15" xfId="0" applyNumberFormat="1" applyFont="1" applyFill="1" applyBorder="1" applyAlignment="1">
      <alignment horizontal="center" vertical="center"/>
    </xf>
    <xf numFmtId="9" fontId="18" fillId="9" borderId="29"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wrapText="1"/>
    </xf>
    <xf numFmtId="9" fontId="3" fillId="4" borderId="37" xfId="3" applyNumberFormat="1" applyFont="1" applyFill="1" applyBorder="1" applyAlignment="1">
      <alignment horizontal="center" vertical="center"/>
    </xf>
    <xf numFmtId="9" fontId="3" fillId="4" borderId="34" xfId="3" applyNumberFormat="1" applyFont="1" applyFill="1" applyBorder="1" applyAlignment="1">
      <alignment horizontal="center" vertical="center"/>
    </xf>
    <xf numFmtId="9" fontId="19" fillId="4" borderId="15" xfId="0" applyNumberFormat="1" applyFont="1" applyFill="1" applyBorder="1" applyAlignment="1">
      <alignment horizontal="center" vertical="center"/>
    </xf>
    <xf numFmtId="9" fontId="3" fillId="4" borderId="14" xfId="0" applyNumberFormat="1" applyFont="1" applyFill="1" applyBorder="1" applyAlignment="1">
      <alignment horizontal="center" vertical="center"/>
    </xf>
    <xf numFmtId="0" fontId="0" fillId="0" borderId="37" xfId="0" applyBorder="1" applyAlignment="1">
      <alignment horizontal="center" vertical="center" wrapText="1"/>
    </xf>
    <xf numFmtId="9" fontId="3" fillId="4" borderId="15" xfId="3" applyNumberFormat="1" applyFont="1" applyFill="1" applyBorder="1" applyAlignment="1">
      <alignment horizontal="center" vertical="center"/>
    </xf>
    <xf numFmtId="9" fontId="20" fillId="4" borderId="37" xfId="3" applyNumberFormat="1" applyFont="1" applyFill="1" applyBorder="1" applyAlignment="1">
      <alignment horizontal="center" vertical="center"/>
    </xf>
    <xf numFmtId="9" fontId="20" fillId="4" borderId="34" xfId="0" applyNumberFormat="1" applyFont="1" applyFill="1" applyBorder="1" applyAlignment="1">
      <alignment horizontal="center" vertical="center"/>
    </xf>
    <xf numFmtId="9" fontId="21" fillId="9" borderId="15" xfId="0" applyNumberFormat="1" applyFont="1" applyFill="1" applyBorder="1" applyAlignment="1">
      <alignment horizontal="center" vertical="center"/>
    </xf>
    <xf numFmtId="9" fontId="20" fillId="4" borderId="14" xfId="0" applyNumberFormat="1" applyFont="1" applyFill="1" applyBorder="1" applyAlignment="1">
      <alignment horizontal="center" vertical="center"/>
    </xf>
    <xf numFmtId="9" fontId="22" fillId="9" borderId="15" xfId="0" applyNumberFormat="1" applyFont="1" applyFill="1" applyBorder="1" applyAlignment="1">
      <alignment horizontal="center" vertical="center"/>
    </xf>
    <xf numFmtId="9" fontId="15" fillId="9" borderId="14" xfId="0" applyNumberFormat="1" applyFont="1" applyFill="1" applyBorder="1" applyAlignment="1">
      <alignment horizontal="center" vertical="center"/>
    </xf>
    <xf numFmtId="9" fontId="23" fillId="4" borderId="29"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42" xfId="0" applyFont="1" applyBorder="1" applyAlignment="1">
      <alignment horizontal="center" vertical="center"/>
    </xf>
    <xf numFmtId="0" fontId="7" fillId="0" borderId="0" xfId="0" applyFont="1"/>
    <xf numFmtId="0" fontId="7" fillId="0" borderId="22" xfId="3" applyFont="1" applyBorder="1" applyAlignment="1">
      <alignment horizontal="center" vertical="center"/>
    </xf>
    <xf numFmtId="0" fontId="7" fillId="0" borderId="23" xfId="3" applyFont="1" applyBorder="1" applyAlignment="1">
      <alignment horizontal="center" vertical="center" wrapText="1"/>
    </xf>
    <xf numFmtId="0" fontId="7" fillId="0" borderId="31" xfId="0" applyFont="1" applyBorder="1" applyAlignment="1">
      <alignment horizontal="center" vertical="center"/>
    </xf>
    <xf numFmtId="9" fontId="3" fillId="4" borderId="35" xfId="3" applyNumberFormat="1" applyFont="1" applyFill="1" applyBorder="1" applyAlignment="1">
      <alignment horizontal="center" vertical="center"/>
    </xf>
    <xf numFmtId="9" fontId="3" fillId="4" borderId="41" xfId="3" applyNumberFormat="1" applyFont="1" applyFill="1" applyBorder="1" applyAlignment="1">
      <alignment horizontal="center" vertical="center"/>
    </xf>
    <xf numFmtId="9" fontId="24" fillId="4" borderId="42" xfId="3" applyNumberFormat="1" applyFont="1" applyFill="1" applyBorder="1" applyAlignment="1">
      <alignment horizontal="center" vertical="center"/>
    </xf>
    <xf numFmtId="9" fontId="3" fillId="4" borderId="60" xfId="3" applyNumberFormat="1" applyFont="1" applyFill="1" applyBorder="1" applyAlignment="1">
      <alignment horizontal="center" vertical="center"/>
    </xf>
    <xf numFmtId="9" fontId="3" fillId="4" borderId="14" xfId="3" applyNumberFormat="1" applyFont="1" applyFill="1" applyBorder="1" applyAlignment="1">
      <alignment horizontal="center" vertical="center"/>
    </xf>
    <xf numFmtId="9" fontId="24" fillId="4" borderId="15" xfId="3" applyNumberFormat="1" applyFont="1" applyFill="1" applyBorder="1" applyAlignment="1">
      <alignment horizontal="center" vertical="center"/>
    </xf>
    <xf numFmtId="0" fontId="7" fillId="0" borderId="46" xfId="3" applyFont="1" applyBorder="1" applyAlignment="1">
      <alignment horizontal="center" vertical="center" wrapText="1"/>
    </xf>
    <xf numFmtId="0" fontId="7" fillId="0" borderId="60" xfId="3" applyFont="1" applyBorder="1" applyAlignment="1">
      <alignment horizontal="center" vertical="center" wrapText="1"/>
    </xf>
    <xf numFmtId="9" fontId="3" fillId="4" borderId="13" xfId="3" applyNumberFormat="1" applyFont="1" applyFill="1" applyBorder="1" applyAlignment="1">
      <alignment horizontal="center" vertical="center"/>
    </xf>
    <xf numFmtId="9" fontId="3" fillId="4" borderId="33"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9" fillId="0" borderId="5" xfId="0" applyFont="1" applyBorder="1" applyAlignment="1">
      <alignment horizontal="center"/>
    </xf>
    <xf numFmtId="9" fontId="3" fillId="4" borderId="33"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0" fillId="3" borderId="37"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0" fillId="0" borderId="66" xfId="0" applyBorder="1" applyAlignment="1">
      <alignment horizontal="center" vertical="center"/>
    </xf>
    <xf numFmtId="0" fontId="0" fillId="3" borderId="66" xfId="3" applyFont="1" applyFill="1" applyBorder="1" applyAlignment="1">
      <alignment horizontal="center" vertical="center" wrapText="1"/>
    </xf>
    <xf numFmtId="0" fontId="7" fillId="2" borderId="45" xfId="0" applyFont="1" applyFill="1" applyBorder="1" applyAlignment="1">
      <alignment horizontal="center" vertical="center" wrapText="1"/>
    </xf>
    <xf numFmtId="10" fontId="10" fillId="2" borderId="65"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5" xfId="1" applyNumberFormat="1" applyFont="1" applyFill="1" applyBorder="1" applyAlignment="1">
      <alignment horizontal="center" vertical="center"/>
    </xf>
    <xf numFmtId="10" fontId="10" fillId="2" borderId="28" xfId="1" applyNumberFormat="1" applyFill="1" applyBorder="1" applyAlignment="1">
      <alignment horizontal="center" vertical="center"/>
    </xf>
    <xf numFmtId="0" fontId="7" fillId="0" borderId="15" xfId="3" applyFont="1" applyBorder="1" applyAlignment="1">
      <alignment horizontal="center" vertical="center"/>
    </xf>
    <xf numFmtId="0" fontId="0" fillId="0" borderId="13" xfId="3" applyFont="1" applyBorder="1" applyAlignment="1">
      <alignment horizontal="center" vertical="center"/>
    </xf>
    <xf numFmtId="164" fontId="10" fillId="2" borderId="65"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7" fillId="0" borderId="0" xfId="0" applyFont="1" applyAlignment="1">
      <alignment horizontal="center" readingOrder="2"/>
    </xf>
    <xf numFmtId="0" fontId="0" fillId="3" borderId="37" xfId="3" applyFont="1" applyFill="1" applyBorder="1" applyAlignment="1">
      <alignment horizontal="center" vertical="center" wrapText="1"/>
    </xf>
    <xf numFmtId="0" fontId="0" fillId="3" borderId="66" xfId="3" applyFont="1" applyFill="1" applyBorder="1" applyAlignment="1">
      <alignment horizontal="center" vertical="center" wrapText="1"/>
    </xf>
    <xf numFmtId="9" fontId="10" fillId="9" borderId="33"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0" fillId="9" borderId="13" xfId="3" applyNumberFormat="1" applyFill="1" applyBorder="1" applyAlignment="1">
      <alignment horizontal="center" vertical="center"/>
    </xf>
    <xf numFmtId="9" fontId="3" fillId="4" borderId="13" xfId="3" applyNumberFormat="1" applyFont="1" applyFill="1" applyBorder="1" applyAlignment="1">
      <alignment horizontal="center" vertical="center"/>
    </xf>
    <xf numFmtId="9" fontId="10" fillId="9" borderId="1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xf>
    <xf numFmtId="0" fontId="16" fillId="0" borderId="0" xfId="0" applyFont="1"/>
    <xf numFmtId="0" fontId="26" fillId="0" borderId="0" xfId="0" applyFont="1"/>
    <xf numFmtId="0" fontId="12" fillId="0" borderId="0" xfId="0" applyFont="1" applyAlignment="1">
      <alignment horizontal="center"/>
    </xf>
    <xf numFmtId="0" fontId="27" fillId="0" borderId="0" xfId="0" applyFont="1" applyAlignment="1">
      <alignment horizontal="center"/>
    </xf>
    <xf numFmtId="0" fontId="0" fillId="3" borderId="37" xfId="3" applyFont="1" applyFill="1" applyBorder="1" applyAlignment="1">
      <alignment horizontal="center" vertical="center" wrapText="1"/>
    </xf>
    <xf numFmtId="49" fontId="7" fillId="3" borderId="21" xfId="0" applyNumberFormat="1" applyFont="1" applyFill="1" applyBorder="1" applyAlignment="1">
      <alignment horizontal="center" vertical="center"/>
    </xf>
    <xf numFmtId="9" fontId="0" fillId="9" borderId="34" xfId="0" applyNumberFormat="1" applyFont="1" applyFill="1" applyBorder="1" applyAlignment="1">
      <alignment horizontal="center" vertical="center"/>
    </xf>
    <xf numFmtId="10" fontId="7" fillId="5" borderId="55" xfId="1" applyNumberFormat="1" applyFont="1" applyFill="1" applyBorder="1" applyAlignment="1">
      <alignment horizontal="center" vertical="center" wrapText="1"/>
    </xf>
    <xf numFmtId="10" fontId="7" fillId="5" borderId="55" xfId="1" applyNumberFormat="1" applyFont="1" applyFill="1" applyBorder="1" applyAlignment="1">
      <alignment horizontal="center" vertical="center"/>
    </xf>
    <xf numFmtId="9" fontId="20" fillId="4" borderId="37" xfId="0" applyNumberFormat="1" applyFont="1" applyFill="1" applyBorder="1" applyAlignment="1">
      <alignment horizontal="center" vertical="center"/>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9" fontId="10" fillId="0" borderId="51" xfId="3" applyNumberFormat="1" applyFont="1" applyFill="1" applyBorder="1" applyAlignment="1">
      <alignment horizontal="center" vertical="center"/>
    </xf>
    <xf numFmtId="9" fontId="0" fillId="0" borderId="35" xfId="0" applyNumberFormat="1" applyFill="1" applyBorder="1" applyAlignment="1">
      <alignment horizontal="center" vertical="center"/>
    </xf>
    <xf numFmtId="9" fontId="10" fillId="0" borderId="35" xfId="3" applyNumberFormat="1" applyFont="1" applyFill="1" applyBorder="1" applyAlignment="1">
      <alignment horizontal="center" vertical="center"/>
    </xf>
    <xf numFmtId="9" fontId="0" fillId="0" borderId="41" xfId="0" applyNumberFormat="1" applyFill="1" applyBorder="1" applyAlignment="1">
      <alignment horizontal="center" vertical="center"/>
    </xf>
    <xf numFmtId="9" fontId="10" fillId="0" borderId="52" xfId="3" applyNumberFormat="1" applyFont="1" applyFill="1" applyBorder="1" applyAlignment="1">
      <alignment horizontal="center" vertical="center"/>
    </xf>
    <xf numFmtId="9" fontId="10" fillId="0" borderId="9" xfId="3" applyNumberFormat="1" applyFill="1"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horizontal="center" vertical="center" wrapText="1"/>
    </xf>
    <xf numFmtId="0" fontId="0" fillId="0" borderId="71" xfId="0" applyBorder="1" applyAlignment="1">
      <alignment horizontal="center" vertical="center"/>
    </xf>
    <xf numFmtId="0" fontId="0" fillId="3" borderId="50" xfId="0" applyFill="1" applyBorder="1" applyAlignment="1">
      <alignment horizontal="center" vertical="center" wrapText="1" readingOrder="2"/>
    </xf>
    <xf numFmtId="0" fontId="0" fillId="3" borderId="68" xfId="0" applyFill="1" applyBorder="1" applyAlignment="1">
      <alignment horizontal="center" vertical="center" wrapText="1" readingOrder="2"/>
    </xf>
    <xf numFmtId="9" fontId="0" fillId="0" borderId="36" xfId="0" applyNumberFormat="1" applyFill="1" applyBorder="1" applyAlignment="1">
      <alignment horizontal="center" vertical="center" wrapText="1" readingOrder="2"/>
    </xf>
    <xf numFmtId="9" fontId="0" fillId="3" borderId="68" xfId="0" applyNumberFormat="1" applyFill="1" applyBorder="1" applyAlignment="1">
      <alignment horizontal="center" vertical="center" readingOrder="2"/>
    </xf>
    <xf numFmtId="10" fontId="7" fillId="5" borderId="64" xfId="1" applyNumberFormat="1" applyFont="1" applyFill="1" applyBorder="1" applyAlignment="1">
      <alignment horizontal="center" vertical="center"/>
    </xf>
    <xf numFmtId="49" fontId="7" fillId="3" borderId="70" xfId="0" applyNumberFormat="1" applyFont="1" applyFill="1" applyBorder="1" applyAlignment="1">
      <alignment horizontal="center" vertical="center"/>
    </xf>
    <xf numFmtId="9" fontId="0" fillId="0" borderId="72" xfId="0" applyNumberFormat="1" applyFill="1" applyBorder="1" applyAlignment="1">
      <alignment horizontal="center" vertical="center"/>
    </xf>
    <xf numFmtId="9" fontId="10" fillId="0" borderId="36" xfId="3" applyNumberFormat="1" applyFont="1" applyFill="1" applyBorder="1" applyAlignment="1">
      <alignment horizontal="center" vertical="center"/>
    </xf>
    <xf numFmtId="9" fontId="0" fillId="0" borderId="35" xfId="3" applyNumberFormat="1" applyFont="1" applyFill="1" applyBorder="1" applyAlignment="1">
      <alignment horizontal="center" vertical="center"/>
    </xf>
    <xf numFmtId="9" fontId="0" fillId="0" borderId="41" xfId="3" applyNumberFormat="1" applyFont="1" applyFill="1" applyBorder="1" applyAlignment="1">
      <alignment horizontal="center" vertical="center"/>
    </xf>
    <xf numFmtId="9" fontId="8" fillId="2" borderId="42" xfId="1" applyFont="1" applyFill="1" applyBorder="1" applyAlignment="1">
      <alignment horizontal="center" vertical="center"/>
    </xf>
    <xf numFmtId="0" fontId="0" fillId="0" borderId="15" xfId="0" applyBorder="1" applyAlignment="1">
      <alignment horizontal="center" vertical="center"/>
    </xf>
    <xf numFmtId="0" fontId="28" fillId="0" borderId="0" xfId="0" applyFont="1" applyAlignment="1">
      <alignment horizontal="right"/>
    </xf>
    <xf numFmtId="0" fontId="12" fillId="0" borderId="0" xfId="0" applyFont="1" applyAlignment="1">
      <alignment horizontal="right" readingOrder="2"/>
    </xf>
    <xf numFmtId="0" fontId="25" fillId="0" borderId="0" xfId="0" applyFont="1" applyFill="1" applyBorder="1" applyAlignment="1">
      <alignment horizontal="right"/>
    </xf>
    <xf numFmtId="0" fontId="0" fillId="0" borderId="0" xfId="0" applyFill="1"/>
    <xf numFmtId="9" fontId="10" fillId="9" borderId="33"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49" fontId="7" fillId="0" borderId="64" xfId="3" applyNumberFormat="1" applyFont="1" applyBorder="1" applyAlignment="1">
      <alignment horizontal="center" vertical="center"/>
    </xf>
    <xf numFmtId="49" fontId="7" fillId="3" borderId="55" xfId="3" applyNumberFormat="1" applyFont="1" applyFill="1" applyBorder="1" applyAlignment="1">
      <alignment horizontal="center" vertical="center"/>
    </xf>
    <xf numFmtId="0" fontId="7" fillId="2" borderId="45" xfId="3" applyFont="1" applyFill="1" applyBorder="1" applyAlignment="1">
      <alignment horizontal="center" vertical="center"/>
    </xf>
    <xf numFmtId="49" fontId="7" fillId="0" borderId="28" xfId="3" applyNumberFormat="1" applyFont="1" applyBorder="1" applyAlignment="1">
      <alignment horizontal="center" vertical="center"/>
    </xf>
    <xf numFmtId="49" fontId="7" fillId="0" borderId="64" xfId="3" applyNumberFormat="1" applyFont="1" applyBorder="1" applyAlignment="1">
      <alignment horizontal="center" vertical="center"/>
    </xf>
    <xf numFmtId="9" fontId="8" fillId="3" borderId="55" xfId="3" applyNumberFormat="1" applyFont="1" applyFill="1" applyBorder="1" applyAlignment="1">
      <alignment horizontal="center" vertical="center"/>
    </xf>
    <xf numFmtId="9" fontId="0" fillId="3" borderId="21"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9" fontId="0" fillId="3" borderId="70" xfId="3" applyNumberFormat="1" applyFont="1" applyFill="1" applyBorder="1" applyAlignment="1">
      <alignment horizontal="center" vertical="center"/>
    </xf>
    <xf numFmtId="9" fontId="7" fillId="2" borderId="45" xfId="3" applyNumberFormat="1" applyFont="1" applyFill="1" applyBorder="1" applyAlignment="1">
      <alignment horizontal="center" vertical="center"/>
    </xf>
    <xf numFmtId="9" fontId="10" fillId="2" borderId="45" xfId="3" applyNumberFormat="1" applyFont="1" applyFill="1" applyBorder="1" applyAlignment="1">
      <alignment horizontal="center" vertical="center"/>
    </xf>
    <xf numFmtId="9" fontId="8" fillId="3" borderId="28" xfId="3" applyNumberFormat="1" applyFont="1" applyFill="1" applyBorder="1" applyAlignment="1">
      <alignment horizontal="center" vertical="center"/>
    </xf>
    <xf numFmtId="9" fontId="0" fillId="0" borderId="38" xfId="3" applyNumberFormat="1" applyFont="1" applyBorder="1" applyAlignment="1">
      <alignment horizontal="center" vertical="center"/>
    </xf>
    <xf numFmtId="10" fontId="7" fillId="5" borderId="59" xfId="3" applyNumberFormat="1" applyFont="1" applyFill="1" applyBorder="1" applyAlignment="1">
      <alignment horizontal="center" vertical="center"/>
    </xf>
    <xf numFmtId="10" fontId="7" fillId="5" borderId="8" xfId="3" applyNumberFormat="1" applyFont="1" applyFill="1" applyBorder="1" applyAlignment="1">
      <alignment horizontal="center" vertical="center"/>
    </xf>
    <xf numFmtId="10" fontId="7" fillId="5" borderId="57" xfId="3" applyNumberFormat="1" applyFont="1" applyFill="1" applyBorder="1" applyAlignment="1">
      <alignment horizontal="center" vertical="center"/>
    </xf>
    <xf numFmtId="10" fontId="1" fillId="2" borderId="47" xfId="0" applyNumberFormat="1" applyFont="1" applyFill="1" applyBorder="1" applyAlignment="1">
      <alignment horizontal="center" vertical="center"/>
    </xf>
    <xf numFmtId="10" fontId="7" fillId="5" borderId="10" xfId="0" applyNumberFormat="1" applyFont="1" applyFill="1" applyBorder="1" applyAlignment="1">
      <alignment horizontal="center" vertical="center"/>
    </xf>
    <xf numFmtId="10" fontId="0" fillId="5" borderId="51" xfId="1" applyNumberFormat="1" applyFont="1" applyFill="1" applyBorder="1" applyAlignment="1">
      <alignment horizontal="center" vertical="center" wrapText="1"/>
    </xf>
    <xf numFmtId="10" fontId="0" fillId="5" borderId="9" xfId="1" applyNumberFormat="1" applyFont="1" applyFill="1" applyBorder="1" applyAlignment="1">
      <alignment horizontal="center" vertical="center"/>
    </xf>
    <xf numFmtId="10" fontId="10" fillId="5" borderId="52" xfId="1" applyNumberFormat="1" applyFill="1" applyBorder="1" applyAlignment="1">
      <alignment horizontal="center" vertical="center" wrapText="1"/>
    </xf>
    <xf numFmtId="10" fontId="1" fillId="2" borderId="46" xfId="1" applyNumberFormat="1" applyFont="1" applyFill="1" applyBorder="1" applyAlignment="1">
      <alignment horizontal="center" vertical="center"/>
    </xf>
    <xf numFmtId="10" fontId="10" fillId="5" borderId="11" xfId="1" applyNumberFormat="1" applyFill="1" applyBorder="1" applyAlignment="1">
      <alignment horizontal="center" vertical="center"/>
    </xf>
    <xf numFmtId="10" fontId="10" fillId="5" borderId="52" xfId="1" applyNumberFormat="1" applyFont="1" applyFill="1" applyBorder="1" applyAlignment="1">
      <alignment horizontal="center" vertical="center" wrapText="1"/>
    </xf>
    <xf numFmtId="10" fontId="8" fillId="5" borderId="28" xfId="0" applyNumberFormat="1" applyFont="1" applyFill="1" applyBorder="1" applyAlignment="1">
      <alignment horizontal="center" vertical="center"/>
    </xf>
    <xf numFmtId="10" fontId="8" fillId="5" borderId="0" xfId="3" applyNumberFormat="1" applyFont="1" applyFill="1" applyBorder="1" applyAlignment="1">
      <alignment horizontal="center" vertical="center"/>
    </xf>
    <xf numFmtId="10" fontId="8" fillId="5" borderId="49" xfId="3" applyNumberFormat="1" applyFont="1" applyFill="1" applyBorder="1" applyAlignment="1">
      <alignment horizontal="center" vertical="center"/>
    </xf>
    <xf numFmtId="10" fontId="10" fillId="5" borderId="49" xfId="3" applyNumberFormat="1" applyFont="1" applyFill="1" applyBorder="1" applyAlignment="1">
      <alignment horizontal="center" vertical="center"/>
    </xf>
    <xf numFmtId="10" fontId="10" fillId="5" borderId="0" xfId="3" applyNumberFormat="1" applyFont="1" applyFill="1" applyBorder="1" applyAlignment="1">
      <alignment horizontal="center" vertical="center"/>
    </xf>
    <xf numFmtId="10" fontId="0" fillId="5" borderId="28" xfId="0" applyNumberFormat="1" applyFill="1" applyBorder="1" applyAlignment="1">
      <alignment horizontal="center" vertical="center"/>
    </xf>
    <xf numFmtId="49" fontId="7" fillId="0" borderId="21" xfId="0" applyNumberFormat="1" applyFont="1" applyBorder="1" applyAlignment="1">
      <alignment horizontal="center" vertical="center"/>
    </xf>
    <xf numFmtId="0" fontId="25" fillId="0" borderId="0" xfId="0" applyFont="1" applyFill="1" applyBorder="1" applyAlignment="1">
      <alignment horizontal="center"/>
    </xf>
    <xf numFmtId="0" fontId="7" fillId="0" borderId="15" xfId="0" applyFont="1" applyBorder="1" applyAlignment="1">
      <alignment horizontal="center" vertical="center" wrapText="1"/>
    </xf>
    <xf numFmtId="9" fontId="21" fillId="4" borderId="15" xfId="0" applyNumberFormat="1" applyFont="1" applyFill="1" applyBorder="1" applyAlignment="1">
      <alignment horizontal="center" vertical="center"/>
    </xf>
    <xf numFmtId="9" fontId="7" fillId="2" borderId="47" xfId="3" applyNumberFormat="1" applyFont="1" applyFill="1" applyBorder="1" applyAlignment="1">
      <alignment horizontal="center" vertical="center"/>
    </xf>
    <xf numFmtId="9" fontId="0" fillId="0" borderId="11" xfId="3" applyNumberFormat="1" applyFont="1" applyBorder="1" applyAlignment="1">
      <alignment horizontal="center" vertical="center"/>
    </xf>
    <xf numFmtId="0" fontId="7" fillId="2" borderId="15" xfId="0" applyFont="1" applyFill="1" applyBorder="1" applyAlignment="1">
      <alignment horizontal="center" vertical="center"/>
    </xf>
    <xf numFmtId="49" fontId="7" fillId="3" borderId="15" xfId="0" applyNumberFormat="1" applyFont="1" applyFill="1" applyBorder="1" applyAlignment="1">
      <alignment horizontal="center" vertical="center"/>
    </xf>
    <xf numFmtId="0" fontId="7" fillId="0" borderId="46" xfId="0" applyFont="1" applyBorder="1" applyAlignment="1">
      <alignment horizontal="center" vertical="center" wrapText="1"/>
    </xf>
    <xf numFmtId="9" fontId="0" fillId="0" borderId="11" xfId="0" applyNumberFormat="1" applyBorder="1" applyAlignment="1">
      <alignment horizontal="center" vertical="center"/>
    </xf>
    <xf numFmtId="0" fontId="8" fillId="0" borderId="33" xfId="0" applyFont="1" applyBorder="1" applyAlignment="1">
      <alignment horizontal="center"/>
    </xf>
    <xf numFmtId="0" fontId="8" fillId="2" borderId="15" xfId="3" applyFont="1" applyFill="1" applyBorder="1" applyAlignment="1">
      <alignment horizontal="center" vertical="center"/>
    </xf>
    <xf numFmtId="0" fontId="0" fillId="0" borderId="14" xfId="3" applyFont="1" applyBorder="1" applyAlignment="1">
      <alignment horizontal="center" vertical="center" readingOrder="2"/>
    </xf>
    <xf numFmtId="49" fontId="7" fillId="0" borderId="64" xfId="3" applyNumberFormat="1" applyFont="1" applyBorder="1" applyAlignment="1">
      <alignment horizontal="center" vertical="center"/>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0" fontId="0" fillId="3" borderId="33" xfId="3" applyFont="1" applyFill="1" applyBorder="1" applyAlignment="1">
      <alignment horizontal="center" vertical="center" wrapText="1"/>
    </xf>
    <xf numFmtId="0" fontId="0" fillId="3" borderId="37" xfId="3" applyFont="1" applyFill="1" applyBorder="1" applyAlignment="1">
      <alignment horizontal="center" vertical="center" wrapText="1"/>
    </xf>
    <xf numFmtId="9" fontId="3" fillId="4" borderId="33"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10" fontId="10" fillId="5" borderId="49"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9" fontId="3" fillId="4" borderId="13" xfId="3" applyNumberFormat="1" applyFont="1" applyFill="1" applyBorder="1" applyAlignment="1">
      <alignment horizontal="center" vertical="center"/>
    </xf>
    <xf numFmtId="0" fontId="10" fillId="3" borderId="68" xfId="3" applyFill="1" applyBorder="1" applyAlignment="1">
      <alignment horizontal="center" vertical="center" wrapText="1" readingOrder="2"/>
    </xf>
    <xf numFmtId="49" fontId="7" fillId="0" borderId="70" xfId="0" applyNumberFormat="1" applyFont="1" applyBorder="1" applyAlignment="1">
      <alignment horizontal="center" vertical="center"/>
    </xf>
    <xf numFmtId="9" fontId="0" fillId="0" borderId="72" xfId="3" applyNumberFormat="1" applyFont="1" applyFill="1" applyBorder="1" applyAlignment="1">
      <alignment horizontal="center" vertical="center"/>
    </xf>
    <xf numFmtId="0" fontId="9" fillId="0" borderId="0" xfId="0" applyFont="1" applyFill="1" applyBorder="1" applyAlignment="1">
      <alignment horizontal="center"/>
    </xf>
    <xf numFmtId="0" fontId="0" fillId="0" borderId="0" xfId="0" applyFill="1" applyBorder="1" applyAlignment="1">
      <alignment horizontal="center"/>
    </xf>
    <xf numFmtId="9" fontId="0" fillId="9" borderId="33"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xf>
    <xf numFmtId="0" fontId="7" fillId="0" borderId="0" xfId="0" applyFont="1" applyFill="1" applyAlignment="1">
      <alignment horizontal="right"/>
    </xf>
    <xf numFmtId="0" fontId="7" fillId="0" borderId="0" xfId="0" applyFont="1" applyAlignment="1">
      <alignment horizontal="right"/>
    </xf>
    <xf numFmtId="9" fontId="0" fillId="0" borderId="36" xfId="3" applyNumberFormat="1" applyFont="1" applyFill="1" applyBorder="1" applyAlignment="1">
      <alignment horizontal="center" vertical="center"/>
    </xf>
    <xf numFmtId="0" fontId="0" fillId="3" borderId="33" xfId="3" applyFont="1" applyFill="1" applyBorder="1" applyAlignment="1">
      <alignment vertical="center" wrapText="1"/>
    </xf>
    <xf numFmtId="0" fontId="9" fillId="0" borderId="5" xfId="0" applyFont="1" applyBorder="1" applyAlignment="1">
      <alignment horizontal="right"/>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49" fontId="7" fillId="0" borderId="64" xfId="3" applyNumberFormat="1" applyFont="1" applyBorder="1" applyAlignment="1">
      <alignment horizontal="center" vertical="center"/>
    </xf>
    <xf numFmtId="9" fontId="0" fillId="0" borderId="72"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9" fontId="3" fillId="4" borderId="13" xfId="3" applyNumberFormat="1" applyFont="1" applyFill="1" applyBorder="1" applyAlignment="1">
      <alignment horizontal="center" vertical="center"/>
    </xf>
    <xf numFmtId="0" fontId="0" fillId="0" borderId="0" xfId="0" applyNumberFormat="1" applyAlignment="1">
      <alignment horizontal="center" vertical="center" wrapText="1"/>
    </xf>
    <xf numFmtId="0" fontId="7" fillId="9" borderId="1" xfId="3" applyFont="1" applyFill="1" applyBorder="1" applyAlignment="1">
      <alignment horizontal="center" vertical="center" wrapText="1"/>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7" fillId="9" borderId="1" xfId="0" applyFont="1" applyFill="1" applyBorder="1" applyAlignment="1">
      <alignment horizontal="center" vertical="center"/>
    </xf>
    <xf numFmtId="49" fontId="7" fillId="0" borderId="1" xfId="0" applyNumberFormat="1" applyFont="1" applyBorder="1" applyAlignment="1">
      <alignment horizontal="center" vertical="center"/>
    </xf>
    <xf numFmtId="9" fontId="8" fillId="3" borderId="1"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0" fontId="0" fillId="3" borderId="1"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0" fillId="0" borderId="0" xfId="0" applyBorder="1" applyAlignment="1">
      <alignment horizontal="center" vertical="center"/>
    </xf>
    <xf numFmtId="10" fontId="0" fillId="0" borderId="0" xfId="1" applyNumberFormat="1" applyFont="1" applyBorder="1" applyAlignment="1">
      <alignment horizontal="center" vertical="center"/>
    </xf>
    <xf numFmtId="0" fontId="7" fillId="9" borderId="1"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5" fillId="0" borderId="0" xfId="0" applyFont="1" applyAlignment="1">
      <alignment horizontal="right"/>
    </xf>
    <xf numFmtId="49" fontId="7" fillId="0" borderId="21" xfId="0" applyNumberFormat="1" applyFont="1" applyBorder="1" applyAlignment="1">
      <alignment horizontal="center" vertical="center"/>
    </xf>
    <xf numFmtId="0" fontId="7" fillId="9" borderId="1" xfId="3" applyFont="1" applyFill="1" applyBorder="1" applyAlignment="1">
      <alignment horizontal="center" vertical="center" wrapText="1"/>
    </xf>
    <xf numFmtId="0" fontId="7" fillId="9" borderId="1" xfId="3" applyFont="1" applyFill="1" applyBorder="1" applyAlignment="1">
      <alignment horizontal="center" vertical="center" wrapText="1"/>
    </xf>
    <xf numFmtId="9" fontId="8" fillId="0" borderId="9" xfId="0" applyNumberFormat="1" applyFont="1" applyBorder="1" applyAlignment="1">
      <alignment horizontal="center" vertical="center"/>
    </xf>
    <xf numFmtId="9" fontId="8" fillId="4" borderId="13" xfId="0" applyNumberFormat="1" applyFont="1" applyFill="1" applyBorder="1" applyAlignment="1">
      <alignment horizontal="center" vertical="center"/>
    </xf>
    <xf numFmtId="9" fontId="8" fillId="9" borderId="13" xfId="0" applyNumberFormat="1" applyFont="1" applyFill="1" applyBorder="1" applyAlignment="1">
      <alignment horizontal="center" vertical="center"/>
    </xf>
    <xf numFmtId="0" fontId="8" fillId="10" borderId="13" xfId="0" applyFont="1" applyFill="1" applyBorder="1" applyAlignment="1">
      <alignment horizontal="center" vertical="center"/>
    </xf>
    <xf numFmtId="10" fontId="8" fillId="5" borderId="13" xfId="1"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9" fontId="8" fillId="3" borderId="8" xfId="3" applyNumberFormat="1" applyFont="1" applyFill="1" applyBorder="1" applyAlignment="1">
      <alignment horizontal="center" vertical="center"/>
    </xf>
    <xf numFmtId="9" fontId="8" fillId="3" borderId="10" xfId="3" applyNumberFormat="1" applyFont="1" applyFill="1" applyBorder="1" applyAlignment="1">
      <alignment horizontal="center" vertical="center"/>
    </xf>
    <xf numFmtId="49" fontId="7" fillId="0" borderId="0" xfId="3" applyNumberFormat="1" applyFont="1" applyBorder="1" applyAlignment="1">
      <alignment horizontal="center" vertical="center"/>
    </xf>
    <xf numFmtId="49" fontId="7" fillId="0" borderId="28" xfId="3" applyNumberFormat="1" applyFont="1" applyBorder="1" applyAlignment="1">
      <alignment horizontal="center" vertical="center"/>
    </xf>
    <xf numFmtId="9" fontId="8" fillId="0" borderId="9" xfId="3" applyNumberFormat="1" applyFont="1" applyBorder="1" applyAlignment="1">
      <alignment horizontal="center" vertical="center"/>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49" fontId="7" fillId="0" borderId="64" xfId="3" applyNumberFormat="1" applyFont="1" applyBorder="1" applyAlignment="1">
      <alignment horizontal="center" vertical="center"/>
    </xf>
    <xf numFmtId="9" fontId="0" fillId="0" borderId="72"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7" fillId="0" borderId="0" xfId="0" applyFont="1" applyAlignment="1">
      <alignment horizontal="right" readingOrder="2"/>
    </xf>
    <xf numFmtId="9" fontId="8" fillId="3" borderId="0"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10" fontId="0" fillId="5" borderId="0" xfId="3" applyNumberFormat="1" applyFont="1" applyFill="1" applyBorder="1" applyAlignment="1">
      <alignment horizontal="center" vertical="center"/>
    </xf>
    <xf numFmtId="164" fontId="0" fillId="0" borderId="0" xfId="1" applyNumberFormat="1" applyFont="1" applyBorder="1" applyAlignment="1">
      <alignment horizontal="center"/>
    </xf>
    <xf numFmtId="9" fontId="0" fillId="0" borderId="0" xfId="0" applyNumberFormat="1" applyBorder="1" applyAlignment="1">
      <alignment horizontal="center" vertical="center" wrapText="1"/>
    </xf>
    <xf numFmtId="49" fontId="7" fillId="0" borderId="0" xfId="0" applyNumberFormat="1" applyFont="1" applyBorder="1" applyAlignment="1">
      <alignment horizontal="center" vertical="center"/>
    </xf>
    <xf numFmtId="9" fontId="0" fillId="3" borderId="0"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49" fontId="7" fillId="0" borderId="21" xfId="0" applyNumberFormat="1" applyFont="1" applyBorder="1" applyAlignment="1">
      <alignment horizontal="center" vertical="center"/>
    </xf>
    <xf numFmtId="0" fontId="7" fillId="9" borderId="1" xfId="3" applyFont="1" applyFill="1" applyBorder="1" applyAlignment="1">
      <alignment horizontal="center" vertical="center" wrapText="1"/>
    </xf>
    <xf numFmtId="0" fontId="0" fillId="3" borderId="33" xfId="3" applyFont="1" applyFill="1" applyBorder="1" applyAlignment="1">
      <alignment horizontal="center" vertical="center" wrapText="1"/>
    </xf>
    <xf numFmtId="0" fontId="0" fillId="3" borderId="37" xfId="3" applyFont="1" applyFill="1" applyBorder="1" applyAlignment="1">
      <alignment horizontal="center" vertical="center" wrapText="1"/>
    </xf>
    <xf numFmtId="9" fontId="0" fillId="9" borderId="13" xfId="0" applyNumberFormat="1" applyFont="1" applyFill="1" applyBorder="1" applyAlignment="1">
      <alignment horizontal="center" vertical="center" wrapText="1"/>
    </xf>
    <xf numFmtId="9" fontId="0" fillId="9" borderId="33" xfId="0" applyNumberFormat="1" applyFont="1" applyFill="1" applyBorder="1" applyAlignment="1">
      <alignment horizontal="center" vertical="center" wrapText="1"/>
    </xf>
    <xf numFmtId="9" fontId="3" fillId="4" borderId="33" xfId="0" applyNumberFormat="1" applyFont="1" applyFill="1" applyBorder="1" applyAlignment="1">
      <alignment horizontal="center" vertical="center" wrapText="1"/>
    </xf>
    <xf numFmtId="9" fontId="3" fillId="4" borderId="37" xfId="0"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9" fontId="0" fillId="9" borderId="34" xfId="0" applyNumberFormat="1" applyFill="1" applyBorder="1" applyAlignment="1">
      <alignment horizontal="center" vertical="center"/>
    </xf>
    <xf numFmtId="9" fontId="0" fillId="9" borderId="33" xfId="0" applyNumberFormat="1" applyFill="1" applyBorder="1" applyAlignment="1">
      <alignment horizontal="center" vertical="center"/>
    </xf>
    <xf numFmtId="10" fontId="0" fillId="0" borderId="47" xfId="1" applyNumberFormat="1" applyFont="1" applyBorder="1" applyAlignment="1">
      <alignment horizontal="center" vertical="center"/>
    </xf>
    <xf numFmtId="10" fontId="0" fillId="0" borderId="45" xfId="1" applyNumberFormat="1" applyFont="1" applyBorder="1" applyAlignment="1">
      <alignment horizontal="center" vertical="center"/>
    </xf>
    <xf numFmtId="10" fontId="0" fillId="0" borderId="46" xfId="1" applyNumberFormat="1" applyFont="1" applyBorder="1" applyAlignment="1">
      <alignment horizontal="center" vertical="center"/>
    </xf>
    <xf numFmtId="9" fontId="0" fillId="3" borderId="61" xfId="3" applyNumberFormat="1" applyFont="1" applyFill="1" applyBorder="1" applyAlignment="1">
      <alignment horizontal="center" vertical="center"/>
    </xf>
    <xf numFmtId="9" fontId="0" fillId="3" borderId="18" xfId="3" applyNumberFormat="1" applyFont="1" applyFill="1" applyBorder="1" applyAlignment="1">
      <alignment horizontal="center" vertical="center"/>
    </xf>
    <xf numFmtId="9" fontId="0" fillId="3" borderId="19" xfId="3" applyNumberFormat="1" applyFont="1" applyFill="1" applyBorder="1" applyAlignment="1">
      <alignment horizontal="center" vertical="center"/>
    </xf>
    <xf numFmtId="10" fontId="7" fillId="5" borderId="8" xfId="3" applyNumberFormat="1" applyFont="1" applyFill="1" applyBorder="1" applyAlignment="1">
      <alignment horizontal="center" vertical="center" wrapText="1"/>
    </xf>
    <xf numFmtId="10" fontId="7" fillId="5" borderId="56" xfId="3" applyNumberFormat="1" applyFont="1" applyFill="1" applyBorder="1" applyAlignment="1">
      <alignment horizontal="center" vertical="center" wrapText="1"/>
    </xf>
    <xf numFmtId="10" fontId="7" fillId="5" borderId="57" xfId="3" applyNumberFormat="1" applyFont="1" applyFill="1" applyBorder="1" applyAlignment="1">
      <alignment horizontal="center" vertical="center"/>
    </xf>
    <xf numFmtId="10" fontId="7" fillId="5" borderId="8" xfId="3" applyNumberFormat="1" applyFont="1" applyFill="1" applyBorder="1" applyAlignment="1">
      <alignment horizontal="center" vertical="center"/>
    </xf>
    <xf numFmtId="9" fontId="0" fillId="0" borderId="36" xfId="0" applyNumberFormat="1" applyFill="1" applyBorder="1" applyAlignment="1">
      <alignment horizontal="center" vertical="center"/>
    </xf>
    <xf numFmtId="0" fontId="0" fillId="0" borderId="35" xfId="0" applyFill="1" applyBorder="1" applyAlignment="1">
      <alignment horizontal="center" vertical="center"/>
    </xf>
    <xf numFmtId="9" fontId="0" fillId="9" borderId="34"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xf>
    <xf numFmtId="9" fontId="0" fillId="0" borderId="70" xfId="3" applyNumberFormat="1" applyFont="1" applyBorder="1" applyAlignment="1">
      <alignment horizontal="center" vertical="center"/>
    </xf>
    <xf numFmtId="9" fontId="10" fillId="0" borderId="19" xfId="3" applyNumberFormat="1" applyFont="1" applyBorder="1" applyAlignment="1">
      <alignment horizontal="center" vertical="center"/>
    </xf>
    <xf numFmtId="9" fontId="0" fillId="0" borderId="35" xfId="0" applyNumberFormat="1" applyFill="1" applyBorder="1" applyAlignment="1">
      <alignment horizontal="center" vertical="center"/>
    </xf>
    <xf numFmtId="10" fontId="7" fillId="5" borderId="56" xfId="3" applyNumberFormat="1" applyFont="1" applyFill="1" applyBorder="1" applyAlignment="1">
      <alignment horizontal="center" vertical="center"/>
    </xf>
    <xf numFmtId="9" fontId="0" fillId="0" borderId="41" xfId="0" applyNumberFormat="1" applyFill="1" applyBorder="1" applyAlignment="1">
      <alignment horizontal="center" vertical="center"/>
    </xf>
    <xf numFmtId="9" fontId="3" fillId="4" borderId="34"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0" fontId="17" fillId="3" borderId="18" xfId="0" applyNumberFormat="1" applyFont="1" applyFill="1" applyBorder="1" applyAlignment="1">
      <alignment horizontal="center" vertical="center"/>
    </xf>
    <xf numFmtId="9" fontId="0" fillId="3" borderId="70" xfId="3" applyNumberFormat="1" applyFont="1" applyFill="1" applyBorder="1" applyAlignment="1">
      <alignment horizontal="center" vertical="center"/>
    </xf>
    <xf numFmtId="9" fontId="10" fillId="3" borderId="19"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9" fontId="8" fillId="3" borderId="49" xfId="3" applyNumberFormat="1" applyFont="1" applyFill="1" applyBorder="1" applyAlignment="1">
      <alignment horizontal="center" vertical="center"/>
    </xf>
    <xf numFmtId="49" fontId="7" fillId="3" borderId="64" xfId="3" applyNumberFormat="1" applyFont="1" applyFill="1" applyBorder="1" applyAlignment="1">
      <alignment horizontal="center" vertical="center"/>
    </xf>
    <xf numFmtId="49" fontId="7" fillId="3" borderId="49" xfId="3" applyNumberFormat="1" applyFont="1" applyFill="1" applyBorder="1" applyAlignment="1">
      <alignment horizontal="center" vertical="center"/>
    </xf>
    <xf numFmtId="0" fontId="7" fillId="0" borderId="45" xfId="3" applyFont="1" applyBorder="1" applyAlignment="1">
      <alignment horizontal="center" vertical="center" wrapText="1"/>
    </xf>
    <xf numFmtId="0" fontId="7" fillId="0" borderId="32" xfId="3" applyFont="1" applyBorder="1" applyAlignment="1">
      <alignment horizontal="center" vertical="center" wrapText="1"/>
    </xf>
    <xf numFmtId="9" fontId="8" fillId="3" borderId="27" xfId="3" applyNumberFormat="1" applyFont="1" applyFill="1" applyBorder="1" applyAlignment="1">
      <alignment horizontal="center" vertical="center"/>
    </xf>
    <xf numFmtId="9" fontId="8" fillId="3" borderId="0" xfId="3" applyNumberFormat="1" applyFont="1" applyFill="1" applyBorder="1" applyAlignment="1">
      <alignment horizontal="center" vertical="center"/>
    </xf>
    <xf numFmtId="49" fontId="7" fillId="3" borderId="27"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9" fontId="8" fillId="0" borderId="64" xfId="3" applyNumberFormat="1" applyFont="1" applyBorder="1" applyAlignment="1">
      <alignment horizontal="center" vertical="center"/>
    </xf>
    <xf numFmtId="9" fontId="8" fillId="0" borderId="49" xfId="3" applyNumberFormat="1" applyFont="1" applyBorder="1" applyAlignment="1">
      <alignment horizontal="center" vertical="center"/>
    </xf>
    <xf numFmtId="49" fontId="7" fillId="0" borderId="64" xfId="3" applyNumberFormat="1" applyFont="1" applyBorder="1" applyAlignment="1">
      <alignment horizontal="center" vertical="center"/>
    </xf>
    <xf numFmtId="49" fontId="7" fillId="0" borderId="49" xfId="3" applyNumberFormat="1" applyFont="1" applyBorder="1" applyAlignment="1">
      <alignment horizontal="center" vertical="center"/>
    </xf>
    <xf numFmtId="9" fontId="0" fillId="0" borderId="63" xfId="0" applyNumberFormat="1" applyFill="1" applyBorder="1" applyAlignment="1">
      <alignment horizontal="center" vertical="center"/>
    </xf>
    <xf numFmtId="0" fontId="0" fillId="0" borderId="52" xfId="0" applyFill="1" applyBorder="1" applyAlignment="1">
      <alignment horizontal="center" vertical="center"/>
    </xf>
    <xf numFmtId="9" fontId="0" fillId="0" borderId="52" xfId="0" applyNumberFormat="1" applyFill="1" applyBorder="1" applyAlignment="1">
      <alignment horizontal="center" vertical="center"/>
    </xf>
    <xf numFmtId="0" fontId="0" fillId="3" borderId="62" xfId="3" applyFont="1" applyFill="1" applyBorder="1" applyAlignment="1">
      <alignment horizontal="center" vertical="center" wrapText="1"/>
    </xf>
    <xf numFmtId="0" fontId="0" fillId="3" borderId="34" xfId="3" applyFont="1" applyFill="1" applyBorder="1" applyAlignment="1">
      <alignment horizontal="center" vertical="center" wrapText="1"/>
    </xf>
    <xf numFmtId="10" fontId="7" fillId="5" borderId="55" xfId="1" applyNumberFormat="1" applyFont="1" applyFill="1" applyBorder="1" applyAlignment="1">
      <alignment horizontal="center" vertical="center" wrapText="1"/>
    </xf>
    <xf numFmtId="10" fontId="7" fillId="5" borderId="55" xfId="1" applyNumberFormat="1" applyFont="1" applyFill="1" applyBorder="1" applyAlignment="1">
      <alignment horizontal="center" vertical="center"/>
    </xf>
    <xf numFmtId="9" fontId="20" fillId="4" borderId="37" xfId="0" applyNumberFormat="1" applyFont="1" applyFill="1" applyBorder="1" applyAlignment="1">
      <alignment horizontal="center" vertical="center"/>
    </xf>
    <xf numFmtId="9" fontId="0" fillId="9" borderId="34" xfId="0" applyNumberFormat="1" applyFont="1" applyFill="1" applyBorder="1" applyAlignment="1">
      <alignment horizontal="center" vertical="center" wrapText="1"/>
    </xf>
    <xf numFmtId="9" fontId="20" fillId="4" borderId="37" xfId="0" applyNumberFormat="1" applyFont="1" applyFill="1" applyBorder="1" applyAlignment="1">
      <alignment horizontal="center" vertical="center" wrapText="1"/>
    </xf>
    <xf numFmtId="9" fontId="20" fillId="4" borderId="62" xfId="0" applyNumberFormat="1" applyFont="1" applyFill="1" applyBorder="1" applyAlignment="1">
      <alignment horizontal="center" vertical="center" wrapText="1"/>
    </xf>
    <xf numFmtId="10" fontId="7" fillId="5" borderId="73" xfId="1" applyNumberFormat="1" applyFont="1" applyFill="1" applyBorder="1" applyAlignment="1">
      <alignment horizontal="center" vertical="center" wrapText="1"/>
    </xf>
    <xf numFmtId="49" fontId="7" fillId="3" borderId="69" xfId="0" applyNumberFormat="1" applyFont="1" applyFill="1" applyBorder="1" applyAlignment="1">
      <alignment horizontal="center" vertical="center"/>
    </xf>
    <xf numFmtId="9" fontId="0" fillId="9" borderId="12" xfId="0" applyNumberFormat="1" applyFont="1" applyFill="1" applyBorder="1" applyAlignment="1">
      <alignment horizontal="center" vertical="center" wrapText="1"/>
    </xf>
    <xf numFmtId="49" fontId="7" fillId="3" borderId="18" xfId="3" applyNumberFormat="1" applyFont="1" applyFill="1" applyBorder="1" applyAlignment="1">
      <alignment horizontal="center" vertical="center"/>
    </xf>
    <xf numFmtId="49" fontId="7" fillId="3" borderId="19" xfId="3" applyNumberFormat="1" applyFont="1" applyFill="1" applyBorder="1" applyAlignment="1">
      <alignment horizontal="center" vertical="center"/>
    </xf>
    <xf numFmtId="49" fontId="7" fillId="0" borderId="20" xfId="3" applyNumberFormat="1" applyFont="1" applyBorder="1" applyAlignment="1">
      <alignment horizontal="center" vertical="center"/>
    </xf>
    <xf numFmtId="49" fontId="7" fillId="0" borderId="19" xfId="3" applyNumberFormat="1" applyFont="1" applyBorder="1" applyAlignment="1">
      <alignment horizontal="center" vertical="center"/>
    </xf>
    <xf numFmtId="49" fontId="7" fillId="3" borderId="20" xfId="3" applyNumberFormat="1" applyFont="1" applyFill="1" applyBorder="1" applyAlignment="1">
      <alignment horizontal="center" vertical="center"/>
    </xf>
    <xf numFmtId="9" fontId="10" fillId="0" borderId="54" xfId="3" applyNumberFormat="1" applyFont="1" applyFill="1" applyBorder="1" applyAlignment="1">
      <alignment horizontal="center" vertical="center"/>
    </xf>
    <xf numFmtId="9" fontId="10" fillId="0" borderId="39" xfId="3" applyNumberFormat="1" applyFont="1" applyFill="1" applyBorder="1" applyAlignment="1">
      <alignment horizontal="center" vertical="center"/>
    </xf>
    <xf numFmtId="9" fontId="10" fillId="0" borderId="36" xfId="3" applyNumberFormat="1" applyFont="1" applyFill="1" applyBorder="1" applyAlignment="1">
      <alignment horizontal="center" vertical="center"/>
    </xf>
    <xf numFmtId="9" fontId="10" fillId="0" borderId="41" xfId="3" applyNumberFormat="1" applyFont="1" applyFill="1" applyBorder="1" applyAlignment="1">
      <alignment horizontal="center" vertical="center"/>
    </xf>
    <xf numFmtId="10" fontId="0" fillId="5" borderId="12" xfId="1" applyNumberFormat="1" applyFont="1" applyFill="1" applyBorder="1" applyAlignment="1">
      <alignment horizontal="center" vertical="center" wrapText="1"/>
    </xf>
    <xf numFmtId="10" fontId="0" fillId="5" borderId="13" xfId="1" applyNumberFormat="1" applyFont="1" applyFill="1" applyBorder="1" applyAlignment="1">
      <alignment horizontal="center" vertical="center" wrapText="1"/>
    </xf>
    <xf numFmtId="10" fontId="0" fillId="5" borderId="33" xfId="1" applyNumberFormat="1" applyFont="1" applyFill="1" applyBorder="1" applyAlignment="1">
      <alignment horizontal="center" vertical="center" wrapText="1"/>
    </xf>
    <xf numFmtId="10" fontId="10" fillId="5" borderId="66" xfId="1" applyNumberFormat="1" applyFont="1" applyFill="1" applyBorder="1" applyAlignment="1">
      <alignment horizontal="center" vertical="center"/>
    </xf>
    <xf numFmtId="10" fontId="10" fillId="5" borderId="33" xfId="1" applyNumberFormat="1" applyFont="1" applyFill="1" applyBorder="1" applyAlignment="1">
      <alignment horizontal="center" vertical="center"/>
    </xf>
    <xf numFmtId="0" fontId="0" fillId="3" borderId="12" xfId="3" applyFont="1" applyFill="1" applyBorder="1" applyAlignment="1">
      <alignment horizontal="center" vertical="center" wrapText="1"/>
    </xf>
    <xf numFmtId="0" fontId="0" fillId="3" borderId="13" xfId="3" applyFont="1" applyFill="1" applyBorder="1" applyAlignment="1">
      <alignment horizontal="center" vertical="center" wrapText="1"/>
    </xf>
    <xf numFmtId="9" fontId="10" fillId="9" borderId="12" xfId="3" applyNumberFormat="1" applyFont="1" applyFill="1" applyBorder="1" applyAlignment="1">
      <alignment horizontal="center" vertical="center" wrapText="1"/>
    </xf>
    <xf numFmtId="9" fontId="10" fillId="9" borderId="13" xfId="3" applyNumberFormat="1" applyFont="1" applyFill="1" applyBorder="1" applyAlignment="1">
      <alignment horizontal="center" vertical="center" wrapText="1"/>
    </xf>
    <xf numFmtId="9" fontId="10" fillId="9" borderId="33" xfId="3" applyNumberFormat="1" applyFont="1" applyFill="1" applyBorder="1" applyAlignment="1">
      <alignment horizontal="center" vertical="center" wrapText="1"/>
    </xf>
    <xf numFmtId="9" fontId="10" fillId="9" borderId="34" xfId="3" applyNumberFormat="1" applyFont="1" applyFill="1" applyBorder="1" applyAlignment="1">
      <alignment horizontal="center" vertical="center"/>
    </xf>
    <xf numFmtId="9" fontId="10" fillId="9" borderId="33" xfId="3" applyNumberFormat="1" applyFont="1" applyFill="1" applyBorder="1" applyAlignment="1">
      <alignment horizontal="center" vertical="center"/>
    </xf>
    <xf numFmtId="0" fontId="0" fillId="0" borderId="66" xfId="3" applyFont="1" applyBorder="1" applyAlignment="1">
      <alignment horizontal="center" vertical="center"/>
    </xf>
    <xf numFmtId="0" fontId="10" fillId="0" borderId="33" xfId="3" applyFont="1" applyBorder="1" applyAlignment="1">
      <alignment horizontal="center" vertical="center"/>
    </xf>
    <xf numFmtId="10" fontId="0" fillId="5" borderId="66" xfId="1" applyNumberFormat="1" applyFont="1" applyFill="1" applyBorder="1" applyAlignment="1">
      <alignment horizontal="center" vertical="center" wrapText="1"/>
    </xf>
    <xf numFmtId="9" fontId="0" fillId="0" borderId="39" xfId="3" applyNumberFormat="1" applyFont="1" applyFill="1" applyBorder="1" applyAlignment="1">
      <alignment horizontal="center" vertical="center"/>
    </xf>
    <xf numFmtId="9" fontId="3" fillId="4" borderId="34" xfId="3" applyNumberFormat="1" applyFont="1" applyFill="1" applyBorder="1" applyAlignment="1">
      <alignment horizontal="center" vertical="center"/>
    </xf>
    <xf numFmtId="9" fontId="3" fillId="4" borderId="33"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wrapText="1"/>
    </xf>
    <xf numFmtId="9" fontId="3" fillId="4" borderId="33" xfId="3"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7" fillId="3" borderId="21" xfId="0" applyNumberFormat="1" applyFont="1" applyFill="1" applyBorder="1" applyAlignment="1">
      <alignment horizontal="center" vertical="center" wrapText="1"/>
    </xf>
    <xf numFmtId="49" fontId="7" fillId="0" borderId="21" xfId="0" applyNumberFormat="1" applyFont="1" applyBorder="1" applyAlignment="1">
      <alignment horizontal="center" vertical="center"/>
    </xf>
    <xf numFmtId="10" fontId="8" fillId="5" borderId="44" xfId="0" applyNumberFormat="1" applyFont="1" applyFill="1" applyBorder="1" applyAlignment="1">
      <alignment horizontal="center" vertical="center"/>
    </xf>
    <xf numFmtId="10" fontId="8" fillId="5" borderId="49" xfId="0" applyNumberFormat="1" applyFont="1" applyFill="1" applyBorder="1" applyAlignment="1">
      <alignment horizontal="center" vertical="center"/>
    </xf>
    <xf numFmtId="10" fontId="8" fillId="5" borderId="44" xfId="3" applyNumberFormat="1" applyFont="1" applyFill="1" applyBorder="1" applyAlignment="1">
      <alignment horizontal="center" vertical="center"/>
    </xf>
    <xf numFmtId="10" fontId="8" fillId="5" borderId="49" xfId="3" applyNumberFormat="1" applyFont="1" applyFill="1" applyBorder="1" applyAlignment="1">
      <alignment horizontal="center" vertical="center"/>
    </xf>
    <xf numFmtId="9" fontId="15" fillId="9" borderId="34"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wrapText="1"/>
    </xf>
    <xf numFmtId="9" fontId="15" fillId="9" borderId="33" xfId="3" applyNumberFormat="1" applyFont="1" applyFill="1" applyBorder="1" applyAlignment="1">
      <alignment horizontal="center" vertical="center" wrapText="1"/>
    </xf>
    <xf numFmtId="10" fontId="0" fillId="5" borderId="64" xfId="0" applyNumberFormat="1" applyFont="1" applyFill="1" applyBorder="1" applyAlignment="1">
      <alignment horizontal="center" vertical="center"/>
    </xf>
    <xf numFmtId="10" fontId="0" fillId="5" borderId="49" xfId="0" applyNumberFormat="1" applyFont="1" applyFill="1" applyBorder="1" applyAlignment="1">
      <alignment horizontal="center" vertical="center"/>
    </xf>
    <xf numFmtId="10" fontId="0" fillId="5" borderId="7" xfId="1" applyNumberFormat="1" applyFont="1" applyFill="1" applyBorder="1" applyAlignment="1">
      <alignment horizontal="center" vertical="center"/>
    </xf>
    <xf numFmtId="10" fontId="0" fillId="5" borderId="9" xfId="1" applyNumberFormat="1" applyFont="1" applyFill="1" applyBorder="1" applyAlignment="1">
      <alignment horizontal="center" vertical="center"/>
    </xf>
    <xf numFmtId="10" fontId="0" fillId="5" borderId="51" xfId="1" applyNumberFormat="1" applyFont="1" applyFill="1" applyBorder="1" applyAlignment="1">
      <alignment horizontal="center" vertical="center"/>
    </xf>
    <xf numFmtId="10" fontId="10" fillId="5" borderId="64" xfId="3" applyNumberFormat="1" applyFont="1" applyFill="1" applyBorder="1" applyAlignment="1">
      <alignment horizontal="center" vertical="center"/>
    </xf>
    <xf numFmtId="10" fontId="10" fillId="5" borderId="49" xfId="3" applyNumberFormat="1" applyFont="1" applyFill="1" applyBorder="1" applyAlignment="1">
      <alignment horizontal="center" vertical="center"/>
    </xf>
    <xf numFmtId="49" fontId="7" fillId="0" borderId="47" xfId="3" applyNumberFormat="1" applyFont="1" applyBorder="1" applyAlignment="1">
      <alignment horizontal="center" vertical="center"/>
    </xf>
    <xf numFmtId="49" fontId="7" fillId="0" borderId="45" xfId="3" applyNumberFormat="1" applyFont="1" applyBorder="1" applyAlignment="1">
      <alignment horizontal="center" vertical="center"/>
    </xf>
    <xf numFmtId="49" fontId="7" fillId="0" borderId="46" xfId="3" applyNumberFormat="1" applyFont="1" applyBorder="1" applyAlignment="1">
      <alignment horizontal="center" vertical="center"/>
    </xf>
    <xf numFmtId="9" fontId="0" fillId="9" borderId="13" xfId="3" applyNumberFormat="1" applyFont="1" applyFill="1" applyBorder="1" applyAlignment="1">
      <alignment horizontal="center" vertical="center" wrapText="1"/>
    </xf>
    <xf numFmtId="9" fontId="0" fillId="9" borderId="66" xfId="3" applyNumberFormat="1" applyFont="1" applyFill="1" applyBorder="1" applyAlignment="1">
      <alignment horizontal="center" vertical="center"/>
    </xf>
    <xf numFmtId="9" fontId="3" fillId="4" borderId="66" xfId="3" applyNumberFormat="1" applyFont="1" applyFill="1" applyBorder="1" applyAlignment="1">
      <alignment horizontal="center" vertical="center"/>
    </xf>
    <xf numFmtId="9" fontId="0" fillId="0" borderId="72" xfId="3" applyNumberFormat="1" applyFont="1" applyFill="1" applyBorder="1" applyAlignment="1">
      <alignment horizontal="center" vertical="center"/>
    </xf>
    <xf numFmtId="10" fontId="0" fillId="5" borderId="64" xfId="3" applyNumberFormat="1" applyFont="1" applyFill="1" applyBorder="1" applyAlignment="1">
      <alignment horizontal="center" vertical="center"/>
    </xf>
    <xf numFmtId="0" fontId="7" fillId="0" borderId="47" xfId="3" applyFont="1" applyBorder="1" applyAlignment="1">
      <alignment horizontal="center" vertical="center" wrapText="1"/>
    </xf>
    <xf numFmtId="0" fontId="7" fillId="0" borderId="46" xfId="3" applyFont="1" applyBorder="1" applyAlignment="1">
      <alignment horizontal="center" vertical="center" wrapText="1"/>
    </xf>
    <xf numFmtId="49" fontId="7" fillId="3" borderId="24" xfId="3" applyNumberFormat="1" applyFont="1" applyFill="1" applyBorder="1" applyAlignment="1">
      <alignment horizontal="center" vertical="center"/>
    </xf>
    <xf numFmtId="49" fontId="7" fillId="3" borderId="25" xfId="3" applyNumberFormat="1" applyFont="1" applyFill="1" applyBorder="1" applyAlignment="1">
      <alignment horizontal="center" vertical="center"/>
    </xf>
    <xf numFmtId="9" fontId="3" fillId="4" borderId="35" xfId="3" applyNumberFormat="1" applyFont="1" applyFill="1" applyBorder="1" applyAlignment="1">
      <alignment horizontal="center" vertical="center"/>
    </xf>
    <xf numFmtId="49" fontId="7" fillId="3" borderId="61" xfId="3" applyNumberFormat="1" applyFont="1" applyFill="1" applyBorder="1" applyAlignment="1">
      <alignment horizontal="center" vertical="center"/>
    </xf>
    <xf numFmtId="49" fontId="7" fillId="3" borderId="40" xfId="3"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11" xfId="0" applyFont="1" applyFill="1" applyBorder="1" applyAlignment="1">
      <alignment horizontal="center" vertical="center" wrapText="1"/>
    </xf>
    <xf numFmtId="9" fontId="10" fillId="9" borderId="12"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9" borderId="33" xfId="3" applyNumberFormat="1" applyFill="1" applyBorder="1" applyAlignment="1">
      <alignment horizontal="center" vertical="center"/>
    </xf>
    <xf numFmtId="9" fontId="10" fillId="9" borderId="34" xfId="3" applyNumberFormat="1" applyFill="1" applyBorder="1" applyAlignment="1">
      <alignment horizontal="center" vertical="center"/>
    </xf>
    <xf numFmtId="49" fontId="7" fillId="3" borderId="53" xfId="3" applyNumberFormat="1" applyFont="1" applyFill="1" applyBorder="1" applyAlignment="1">
      <alignment horizontal="center" vertical="center"/>
    </xf>
    <xf numFmtId="49" fontId="7" fillId="0" borderId="40" xfId="3" applyNumberFormat="1" applyFont="1" applyBorder="1" applyAlignment="1">
      <alignment horizontal="center" vertical="center"/>
    </xf>
    <xf numFmtId="49" fontId="7" fillId="0" borderId="25" xfId="3" applyNumberFormat="1" applyFont="1" applyBorder="1" applyAlignment="1">
      <alignment horizontal="center" vertical="center"/>
    </xf>
    <xf numFmtId="9" fontId="10" fillId="3" borderId="9" xfId="3" applyNumberFormat="1" applyFont="1" applyFill="1" applyBorder="1" applyAlignment="1">
      <alignment horizontal="center" vertical="center"/>
    </xf>
    <xf numFmtId="9" fontId="10" fillId="3" borderId="51" xfId="3" applyNumberFormat="1"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49" xfId="1" applyNumberFormat="1" applyFont="1" applyFill="1" applyBorder="1" applyAlignment="1">
      <alignment horizontal="center" vertical="center" wrapText="1"/>
    </xf>
    <xf numFmtId="10" fontId="0" fillId="2" borderId="67" xfId="1" applyNumberFormat="1" applyFont="1" applyFill="1" applyBorder="1" applyAlignment="1">
      <alignment horizontal="center" vertical="center" wrapText="1"/>
    </xf>
    <xf numFmtId="10" fontId="0" fillId="2" borderId="51" xfId="1" applyNumberFormat="1" applyFont="1" applyFill="1" applyBorder="1" applyAlignment="1">
      <alignment horizontal="center" vertical="center" wrapText="1"/>
    </xf>
    <xf numFmtId="10" fontId="10" fillId="2" borderId="64" xfId="1" applyNumberFormat="1" applyFont="1" applyFill="1" applyBorder="1" applyAlignment="1">
      <alignment horizontal="center" vertical="center"/>
    </xf>
    <xf numFmtId="10" fontId="10" fillId="2" borderId="49" xfId="1" applyNumberFormat="1" applyFont="1" applyFill="1" applyBorder="1" applyAlignment="1">
      <alignment horizontal="center" vertical="center"/>
    </xf>
    <xf numFmtId="164" fontId="0" fillId="2" borderId="64" xfId="1" applyNumberFormat="1" applyFont="1" applyFill="1" applyBorder="1" applyAlignment="1">
      <alignment horizontal="center" vertical="center" wrapText="1"/>
    </xf>
    <xf numFmtId="164" fontId="0" fillId="2" borderId="49" xfId="1" applyNumberFormat="1" applyFont="1" applyFill="1" applyBorder="1" applyAlignment="1">
      <alignment horizontal="center" vertical="center" wrapText="1"/>
    </xf>
    <xf numFmtId="9" fontId="10" fillId="0" borderId="9" xfId="3" applyNumberFormat="1" applyFont="1" applyFill="1" applyBorder="1" applyAlignment="1">
      <alignment horizontal="center" vertical="center"/>
    </xf>
    <xf numFmtId="9" fontId="10" fillId="0" borderId="51" xfId="3" applyNumberFormat="1" applyFont="1" applyFill="1" applyBorder="1" applyAlignment="1">
      <alignment horizontal="center" vertical="center"/>
    </xf>
    <xf numFmtId="9" fontId="10" fillId="0" borderId="58" xfId="3" applyNumberFormat="1" applyFont="1" applyFill="1" applyBorder="1" applyAlignment="1">
      <alignment horizontal="center" vertical="center"/>
    </xf>
    <xf numFmtId="9" fontId="10" fillId="3" borderId="58" xfId="3" applyNumberFormat="1" applyFont="1" applyFill="1" applyBorder="1" applyAlignment="1">
      <alignment horizontal="center" vertical="center"/>
    </xf>
    <xf numFmtId="164" fontId="0" fillId="2" borderId="64" xfId="1" applyNumberFormat="1" applyFont="1" applyFill="1" applyBorder="1" applyAlignment="1">
      <alignment horizontal="center" vertical="center"/>
    </xf>
    <xf numFmtId="164" fontId="10" fillId="2" borderId="49" xfId="1" applyNumberFormat="1" applyFont="1" applyFill="1" applyBorder="1" applyAlignment="1">
      <alignment horizontal="center" vertical="center"/>
    </xf>
    <xf numFmtId="9" fontId="10" fillId="0" borderId="58" xfId="3" applyNumberFormat="1" applyFont="1" applyBorder="1" applyAlignment="1">
      <alignment horizontal="center" vertical="center"/>
    </xf>
    <xf numFmtId="9" fontId="10" fillId="0" borderId="51" xfId="3" applyNumberFormat="1" applyFont="1" applyBorder="1" applyAlignment="1">
      <alignment horizontal="center" vertical="center"/>
    </xf>
    <xf numFmtId="9" fontId="3" fillId="4" borderId="12"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10" fontId="0" fillId="2" borderId="64" xfId="1" applyNumberFormat="1" applyFont="1" applyFill="1" applyBorder="1" applyAlignment="1">
      <alignment horizontal="center" vertical="center"/>
    </xf>
    <xf numFmtId="164" fontId="0" fillId="2" borderId="67" xfId="1" applyNumberFormat="1" applyFont="1" applyFill="1" applyBorder="1" applyAlignment="1">
      <alignment horizontal="center" vertical="center" wrapText="1"/>
    </xf>
    <xf numFmtId="164" fontId="0" fillId="2" borderId="51" xfId="1" applyNumberFormat="1" applyFont="1" applyFill="1" applyBorder="1" applyAlignment="1">
      <alignment horizontal="center" vertical="center" wrapText="1"/>
    </xf>
  </cellXfs>
  <cellStyles count="4">
    <cellStyle name="Normal" xfId="0" builtinId="0"/>
    <cellStyle name="Normal 100" xfId="3"/>
    <cellStyle name="Normal 2" xfId="2"/>
    <cellStyle name="Percent" xfId="1" builtinId="5"/>
  </cellStyles>
  <dxfs count="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5"/>
  <sheetViews>
    <sheetView rightToLeft="1" zoomScale="110" zoomScaleNormal="110" workbookViewId="0">
      <selection activeCell="A23" sqref="A23:H25"/>
    </sheetView>
  </sheetViews>
  <sheetFormatPr defaultColWidth="17.75" defaultRowHeight="14.25"/>
  <cols>
    <col min="1" max="1" width="57.5" style="8" bestFit="1" customWidth="1"/>
    <col min="2" max="2" width="14.125" style="8" bestFit="1" customWidth="1"/>
    <col min="3" max="3" width="14.75" style="8" bestFit="1" customWidth="1"/>
    <col min="4" max="4" width="16.875" style="8" bestFit="1" customWidth="1"/>
    <col min="5" max="5" width="9"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17.75" style="8"/>
  </cols>
  <sheetData>
    <row r="1" spans="1:10" ht="16.5" thickBot="1">
      <c r="A1" s="155" t="s">
        <v>28</v>
      </c>
    </row>
    <row r="2" spans="1:10" ht="15.75" thickTop="1" thickBot="1"/>
    <row r="3" spans="1:10" s="26" customFormat="1" ht="43.5" customHeight="1" thickBot="1">
      <c r="A3" s="138" t="s">
        <v>0</v>
      </c>
      <c r="B3" s="110" t="s">
        <v>407</v>
      </c>
      <c r="C3" s="40" t="s">
        <v>400</v>
      </c>
      <c r="D3" s="39" t="s">
        <v>401</v>
      </c>
      <c r="E3" s="112" t="s">
        <v>1</v>
      </c>
      <c r="F3" s="378" t="s">
        <v>383</v>
      </c>
      <c r="G3" s="378"/>
      <c r="H3" s="379"/>
      <c r="I3" s="143" t="s">
        <v>2</v>
      </c>
      <c r="J3" s="139" t="s">
        <v>408</v>
      </c>
    </row>
    <row r="4" spans="1:10">
      <c r="A4" s="339" t="s">
        <v>394</v>
      </c>
      <c r="B4" s="355">
        <v>0.4073</v>
      </c>
      <c r="C4" s="341">
        <v>0.38</v>
      </c>
      <c r="D4" s="343">
        <v>0.38</v>
      </c>
      <c r="E4" s="345" t="s">
        <v>5</v>
      </c>
      <c r="F4" s="380">
        <f>D4+6%</f>
        <v>0.44</v>
      </c>
      <c r="G4" s="382" t="s">
        <v>405</v>
      </c>
      <c r="H4" s="352">
        <f>IF(D4-6%&lt;0%,0%,D4-6%)</f>
        <v>0.32</v>
      </c>
      <c r="I4" s="83" t="s">
        <v>25</v>
      </c>
      <c r="J4" s="359">
        <f t="shared" ref="J4:J10" si="0">D4-C4</f>
        <v>0</v>
      </c>
    </row>
    <row r="5" spans="1:10">
      <c r="A5" s="340"/>
      <c r="B5" s="355"/>
      <c r="C5" s="341"/>
      <c r="D5" s="344"/>
      <c r="E5" s="346"/>
      <c r="F5" s="381"/>
      <c r="G5" s="383"/>
      <c r="H5" s="353"/>
      <c r="I5" s="83" t="s">
        <v>14</v>
      </c>
      <c r="J5" s="360">
        <f t="shared" si="0"/>
        <v>0</v>
      </c>
    </row>
    <row r="6" spans="1:10">
      <c r="A6" s="340"/>
      <c r="B6" s="356"/>
      <c r="C6" s="342"/>
      <c r="D6" s="344"/>
      <c r="E6" s="346"/>
      <c r="F6" s="375"/>
      <c r="G6" s="377"/>
      <c r="H6" s="354"/>
      <c r="I6" s="85"/>
      <c r="J6" s="360">
        <f t="shared" si="0"/>
        <v>0</v>
      </c>
    </row>
    <row r="7" spans="1:10" ht="14.25" customHeight="1">
      <c r="A7" s="160" t="s">
        <v>393</v>
      </c>
      <c r="B7" s="357">
        <v>0.1777</v>
      </c>
      <c r="C7" s="361">
        <v>0.21</v>
      </c>
      <c r="D7" s="363">
        <v>0.21</v>
      </c>
      <c r="E7" s="346" t="s">
        <v>6</v>
      </c>
      <c r="F7" s="384">
        <f>D7+5%</f>
        <v>0.26</v>
      </c>
      <c r="G7" s="386" t="s">
        <v>405</v>
      </c>
      <c r="H7" s="364">
        <f>IF(D7-5%&lt;0%,0%,D7-5%)</f>
        <v>0.15999999999999998</v>
      </c>
      <c r="I7" s="83" t="s">
        <v>15</v>
      </c>
      <c r="J7" s="366">
        <f t="shared" si="0"/>
        <v>0</v>
      </c>
    </row>
    <row r="8" spans="1:10">
      <c r="A8" s="93"/>
      <c r="B8" s="367"/>
      <c r="C8" s="362"/>
      <c r="D8" s="363"/>
      <c r="E8" s="346"/>
      <c r="F8" s="385"/>
      <c r="G8" s="387"/>
      <c r="H8" s="365"/>
      <c r="I8" s="83" t="s">
        <v>16</v>
      </c>
      <c r="J8" s="360">
        <f t="shared" si="0"/>
        <v>0</v>
      </c>
    </row>
    <row r="9" spans="1:10" ht="14.25" customHeight="1">
      <c r="A9" s="81" t="s">
        <v>391</v>
      </c>
      <c r="B9" s="357">
        <v>0.13619999999999999</v>
      </c>
      <c r="C9" s="347">
        <v>0.12</v>
      </c>
      <c r="D9" s="363">
        <v>0.12</v>
      </c>
      <c r="E9" s="370" t="s">
        <v>5</v>
      </c>
      <c r="F9" s="374">
        <f>D9+6%</f>
        <v>0.18</v>
      </c>
      <c r="G9" s="376" t="s">
        <v>405</v>
      </c>
      <c r="H9" s="372">
        <f>IF(D9-6%&lt;0%,0%,D9-6%)</f>
        <v>0.06</v>
      </c>
      <c r="I9" s="29" t="s">
        <v>17</v>
      </c>
      <c r="J9" s="368">
        <f t="shared" si="0"/>
        <v>0</v>
      </c>
    </row>
    <row r="10" spans="1:10">
      <c r="A10" s="80"/>
      <c r="B10" s="358"/>
      <c r="C10" s="348"/>
      <c r="D10" s="369"/>
      <c r="E10" s="371"/>
      <c r="F10" s="375"/>
      <c r="G10" s="377"/>
      <c r="H10" s="373"/>
      <c r="I10" s="84" t="s">
        <v>18</v>
      </c>
      <c r="J10" s="359">
        <f t="shared" si="0"/>
        <v>0</v>
      </c>
    </row>
    <row r="11" spans="1:10" ht="15">
      <c r="A11" s="158" t="s">
        <v>11</v>
      </c>
      <c r="B11" s="232">
        <v>0.1278</v>
      </c>
      <c r="C11" s="27">
        <v>0.08</v>
      </c>
      <c r="D11" s="124">
        <v>0.08</v>
      </c>
      <c r="E11" s="120" t="s">
        <v>6</v>
      </c>
      <c r="F11" s="224">
        <f>D11+5%</f>
        <v>0.13</v>
      </c>
      <c r="G11" s="220" t="s">
        <v>405</v>
      </c>
      <c r="H11" s="225">
        <f>IF(D11-5%&lt;0%,0%,D11-5%)</f>
        <v>0.03</v>
      </c>
      <c r="I11" s="31" t="s">
        <v>385</v>
      </c>
      <c r="J11" s="193">
        <f>D11-C11</f>
        <v>0</v>
      </c>
    </row>
    <row r="12" spans="1:10" s="38" customFormat="1" ht="15">
      <c r="A12" s="76" t="s">
        <v>390</v>
      </c>
      <c r="B12" s="232">
        <v>0.2666</v>
      </c>
      <c r="C12" s="27">
        <v>0.25</v>
      </c>
      <c r="D12" s="124">
        <v>0.25</v>
      </c>
      <c r="E12" s="120" t="s">
        <v>6</v>
      </c>
      <c r="F12" s="224">
        <f>D12+5%</f>
        <v>0.3</v>
      </c>
      <c r="G12" s="220" t="s">
        <v>405</v>
      </c>
      <c r="H12" s="225">
        <f>IF(D12-5%&lt;0%,0%,D12-5%)</f>
        <v>0.2</v>
      </c>
      <c r="I12" s="48" t="s">
        <v>388</v>
      </c>
      <c r="J12" s="193">
        <f t="shared" ref="J12:J14" si="1">D12-C12</f>
        <v>0</v>
      </c>
    </row>
    <row r="13" spans="1:10" ht="15">
      <c r="A13" s="76" t="s">
        <v>384</v>
      </c>
      <c r="B13" s="233">
        <v>1.12E-2</v>
      </c>
      <c r="C13" s="27">
        <v>0.03</v>
      </c>
      <c r="D13" s="125">
        <v>0.03</v>
      </c>
      <c r="E13" s="120" t="s">
        <v>6</v>
      </c>
      <c r="F13" s="224">
        <f>D13+5%</f>
        <v>0.08</v>
      </c>
      <c r="G13" s="220" t="s">
        <v>405</v>
      </c>
      <c r="H13" s="225">
        <f>IF(D13-5%&lt;0%,0%,D13-5%)</f>
        <v>0</v>
      </c>
      <c r="I13" s="86" t="s">
        <v>386</v>
      </c>
      <c r="J13" s="194">
        <f t="shared" si="1"/>
        <v>0</v>
      </c>
    </row>
    <row r="14" spans="1:10" ht="15.75" thickBot="1">
      <c r="A14" s="50" t="s">
        <v>389</v>
      </c>
      <c r="B14" s="234">
        <v>8.2900000000000001E-2</v>
      </c>
      <c r="C14" s="119">
        <v>7.0000000000000007E-2</v>
      </c>
      <c r="D14" s="126">
        <v>7.0000000000000007E-2</v>
      </c>
      <c r="E14" s="116" t="s">
        <v>6</v>
      </c>
      <c r="F14" s="226">
        <f>D14+5%</f>
        <v>0.12000000000000001</v>
      </c>
      <c r="G14" s="223" t="s">
        <v>405</v>
      </c>
      <c r="H14" s="227">
        <f>IF(D14-5%&lt;0%,0%,D14-5%)</f>
        <v>2.0000000000000004E-2</v>
      </c>
      <c r="I14" s="121" t="s">
        <v>12</v>
      </c>
      <c r="J14" s="195">
        <f t="shared" si="1"/>
        <v>0</v>
      </c>
    </row>
    <row r="15" spans="1:10" ht="15.75" thickBot="1">
      <c r="A15" s="77" t="s">
        <v>3</v>
      </c>
      <c r="B15" s="235">
        <f>SUM(B4:B14)</f>
        <v>1.2097</v>
      </c>
      <c r="C15" s="122">
        <f>SUM(C4:C14)</f>
        <v>1.1400000000000001</v>
      </c>
      <c r="D15" s="127">
        <f>SUM(D4:D14)</f>
        <v>1.1400000000000001</v>
      </c>
      <c r="E15" s="114"/>
      <c r="F15" s="228"/>
      <c r="G15" s="221"/>
      <c r="H15" s="229"/>
      <c r="I15" s="87"/>
      <c r="J15" s="75">
        <f>SUM(J4:J14)</f>
        <v>0</v>
      </c>
    </row>
    <row r="16" spans="1:10" ht="15.75" thickBot="1">
      <c r="A16" s="91" t="s">
        <v>4</v>
      </c>
      <c r="B16" s="236">
        <v>0.219</v>
      </c>
      <c r="C16" s="32">
        <v>0.19</v>
      </c>
      <c r="D16" s="128">
        <v>0.19</v>
      </c>
      <c r="E16" s="115" t="s">
        <v>5</v>
      </c>
      <c r="F16" s="230">
        <f>D16+6%</f>
        <v>0.25</v>
      </c>
      <c r="G16" s="222" t="s">
        <v>405</v>
      </c>
      <c r="H16" s="231">
        <f>IF(D16-6%&lt;0%,0%,D16-6%)</f>
        <v>0.13</v>
      </c>
      <c r="I16" s="88" t="s">
        <v>19</v>
      </c>
      <c r="J16" s="36">
        <f>D16-C16</f>
        <v>0</v>
      </c>
    </row>
    <row r="17" spans="1:10" s="38" customFormat="1" ht="39" customHeight="1" thickBot="1">
      <c r="A17" s="212" t="s">
        <v>410</v>
      </c>
      <c r="B17" s="349">
        <v>3.5000000000000001E-3</v>
      </c>
      <c r="C17" s="350"/>
      <c r="D17" s="350"/>
      <c r="E17" s="350"/>
      <c r="F17" s="350"/>
      <c r="G17" s="350"/>
      <c r="H17" s="350"/>
      <c r="I17" s="350"/>
      <c r="J17" s="351"/>
    </row>
    <row r="18" spans="1:10">
      <c r="B18" s="94"/>
    </row>
    <row r="19" spans="1:10" ht="15">
      <c r="A19" s="11" t="s">
        <v>439</v>
      </c>
      <c r="B19" s="25"/>
      <c r="C19" s="290"/>
      <c r="D19" s="38"/>
      <c r="E19" s="26"/>
      <c r="H19" s="38"/>
    </row>
    <row r="20" spans="1:10" ht="30">
      <c r="A20" s="309" t="s">
        <v>0</v>
      </c>
      <c r="B20" s="309" t="s">
        <v>431</v>
      </c>
      <c r="C20" s="309" t="s">
        <v>440</v>
      </c>
      <c r="D20" s="309" t="s">
        <v>428</v>
      </c>
      <c r="E20" s="295" t="s">
        <v>1</v>
      </c>
      <c r="F20" s="338" t="s">
        <v>383</v>
      </c>
      <c r="G20" s="338"/>
      <c r="H20" s="338"/>
    </row>
    <row r="21" spans="1:10" ht="15">
      <c r="A21" s="292" t="s">
        <v>11</v>
      </c>
      <c r="B21" s="293">
        <v>0.08</v>
      </c>
      <c r="C21" s="294">
        <v>0.1</v>
      </c>
      <c r="D21" s="294">
        <f>C21-B21</f>
        <v>2.0000000000000004E-2</v>
      </c>
      <c r="E21" s="308" t="s">
        <v>6</v>
      </c>
      <c r="F21" s="297">
        <f>C21+5%</f>
        <v>0.15000000000000002</v>
      </c>
      <c r="G21" s="298" t="s">
        <v>405</v>
      </c>
      <c r="H21" s="299">
        <f>IF(C21-5%&lt;0%,0%,C21-5%)</f>
        <v>0.05</v>
      </c>
    </row>
    <row r="23" spans="1:10" s="38" customFormat="1" ht="15">
      <c r="A23" s="11" t="s">
        <v>495</v>
      </c>
      <c r="B23" s="25"/>
      <c r="C23" s="290"/>
      <c r="E23" s="26"/>
    </row>
    <row r="24" spans="1:10" s="38" customFormat="1" ht="30">
      <c r="A24" s="336" t="s">
        <v>0</v>
      </c>
      <c r="B24" s="336" t="s">
        <v>431</v>
      </c>
      <c r="C24" s="336" t="s">
        <v>494</v>
      </c>
      <c r="D24" s="336" t="s">
        <v>428</v>
      </c>
      <c r="E24" s="295" t="s">
        <v>1</v>
      </c>
      <c r="F24" s="338" t="s">
        <v>383</v>
      </c>
      <c r="G24" s="338"/>
      <c r="H24" s="338"/>
    </row>
    <row r="25" spans="1:10" s="38" customFormat="1" ht="15">
      <c r="A25" s="292" t="s">
        <v>493</v>
      </c>
      <c r="B25" s="293">
        <v>0.19</v>
      </c>
      <c r="C25" s="294">
        <v>0.22</v>
      </c>
      <c r="D25" s="294">
        <f>C25-B25</f>
        <v>0.03</v>
      </c>
      <c r="E25" s="337" t="s">
        <v>5</v>
      </c>
      <c r="F25" s="297">
        <f>C25+6%</f>
        <v>0.28000000000000003</v>
      </c>
      <c r="G25" s="298" t="s">
        <v>405</v>
      </c>
      <c r="H25" s="299">
        <f>IF(C25-6%&lt;0%,0%,C25-6%)</f>
        <v>0.16</v>
      </c>
    </row>
  </sheetData>
  <mergeCells count="29">
    <mergeCell ref="F3:H3"/>
    <mergeCell ref="F4:F6"/>
    <mergeCell ref="G4:G6"/>
    <mergeCell ref="F7:F8"/>
    <mergeCell ref="G7:G8"/>
    <mergeCell ref="J7:J8"/>
    <mergeCell ref="B7:B8"/>
    <mergeCell ref="J9:J10"/>
    <mergeCell ref="D9:D10"/>
    <mergeCell ref="E9:E10"/>
    <mergeCell ref="H9:H10"/>
    <mergeCell ref="F9:F10"/>
    <mergeCell ref="G9:G10"/>
    <mergeCell ref="F24:H24"/>
    <mergeCell ref="F20:H20"/>
    <mergeCell ref="A4:A6"/>
    <mergeCell ref="C4:C6"/>
    <mergeCell ref="D4:D6"/>
    <mergeCell ref="E4:E6"/>
    <mergeCell ref="C9:C10"/>
    <mergeCell ref="B17:J17"/>
    <mergeCell ref="H4:H6"/>
    <mergeCell ref="B4:B6"/>
    <mergeCell ref="B9:B10"/>
    <mergeCell ref="J4:J6"/>
    <mergeCell ref="C7:C8"/>
    <mergeCell ref="D7:D8"/>
    <mergeCell ref="E7:E8"/>
    <mergeCell ref="H7:H8"/>
  </mergeCells>
  <phoneticPr fontId="2" type="noConversion"/>
  <conditionalFormatting sqref="J4:J16">
    <cfRule type="cellIs" dxfId="45" priority="1" operator="lessThan">
      <formula>0</formula>
    </cfRule>
    <cfRule type="cellIs" dxfId="44"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3"/>
  <sheetViews>
    <sheetView rightToLeft="1" zoomScale="110" zoomScaleNormal="110" workbookViewId="0">
      <selection activeCell="D23" sqref="D23"/>
    </sheetView>
  </sheetViews>
  <sheetFormatPr defaultColWidth="17.75" defaultRowHeight="14.25"/>
  <cols>
    <col min="1" max="1" width="64.125" style="8" bestFit="1" customWidth="1"/>
    <col min="2" max="2" width="14.375" style="8" bestFit="1" customWidth="1"/>
    <col min="3" max="3" width="14.25" style="8" bestFit="1" customWidth="1"/>
    <col min="4" max="4" width="18.875" style="8" bestFit="1" customWidth="1"/>
    <col min="5" max="5" width="8.625" style="8" bestFit="1" customWidth="1"/>
    <col min="6" max="6" width="4.625" style="38" bestFit="1" customWidth="1"/>
    <col min="7" max="7" width="1.625" style="38" bestFit="1" customWidth="1"/>
    <col min="8" max="8" width="4.625" style="8" bestFit="1" customWidth="1"/>
    <col min="9" max="9" width="32.25" style="8" bestFit="1" customWidth="1"/>
    <col min="10" max="10" width="17.25" style="8" customWidth="1"/>
    <col min="11" max="16384" width="17.75" style="8"/>
  </cols>
  <sheetData>
    <row r="1" spans="1:10" ht="16.5" thickBot="1">
      <c r="A1" s="155" t="s">
        <v>20</v>
      </c>
      <c r="B1" s="1"/>
      <c r="C1" s="2"/>
      <c r="D1" s="2"/>
      <c r="E1" s="3"/>
      <c r="F1" s="3"/>
      <c r="G1" s="3"/>
      <c r="H1" s="4"/>
    </row>
    <row r="2" spans="1:10" s="38" customFormat="1" ht="17.25" thickTop="1" thickBot="1">
      <c r="A2" s="7"/>
      <c r="B2" s="1"/>
      <c r="C2" s="2"/>
      <c r="D2" s="2"/>
      <c r="E2" s="3"/>
      <c r="F2" s="3"/>
      <c r="G2" s="3"/>
      <c r="H2" s="4"/>
    </row>
    <row r="3" spans="1:10" s="26" customFormat="1" ht="43.5" customHeight="1" thickBot="1">
      <c r="A3" s="138" t="s">
        <v>0</v>
      </c>
      <c r="B3" s="110" t="s">
        <v>407</v>
      </c>
      <c r="C3" s="40" t="s">
        <v>400</v>
      </c>
      <c r="D3" s="39" t="s">
        <v>401</v>
      </c>
      <c r="E3" s="112" t="s">
        <v>1</v>
      </c>
      <c r="F3" s="378" t="s">
        <v>383</v>
      </c>
      <c r="G3" s="378"/>
      <c r="H3" s="379"/>
      <c r="I3" s="143" t="s">
        <v>2</v>
      </c>
      <c r="J3" s="139" t="s">
        <v>408</v>
      </c>
    </row>
    <row r="4" spans="1:10" ht="15" customHeight="1">
      <c r="A4" s="391" t="s">
        <v>392</v>
      </c>
      <c r="B4" s="399">
        <v>0.37909999999999999</v>
      </c>
      <c r="C4" s="401">
        <v>0.4</v>
      </c>
      <c r="D4" s="398">
        <v>0.4</v>
      </c>
      <c r="E4" s="400" t="s">
        <v>5</v>
      </c>
      <c r="F4" s="380">
        <f>D4+6%</f>
        <v>0.46</v>
      </c>
      <c r="G4" s="382" t="s">
        <v>405</v>
      </c>
      <c r="H4" s="352">
        <f>IF(D4-6%&lt;0%,0%,D4-6%)</f>
        <v>0.34</v>
      </c>
      <c r="I4" s="201" t="s">
        <v>25</v>
      </c>
      <c r="J4" s="388">
        <f t="shared" ref="J4:J13" si="0">D4-C4</f>
        <v>0</v>
      </c>
    </row>
    <row r="5" spans="1:10">
      <c r="A5" s="340"/>
      <c r="B5" s="393"/>
      <c r="C5" s="341"/>
      <c r="D5" s="397"/>
      <c r="E5" s="346"/>
      <c r="F5" s="381"/>
      <c r="G5" s="383"/>
      <c r="H5" s="353"/>
      <c r="I5" s="28" t="s">
        <v>14</v>
      </c>
      <c r="J5" s="389">
        <f t="shared" si="0"/>
        <v>0</v>
      </c>
    </row>
    <row r="6" spans="1:10" ht="15" thickBot="1">
      <c r="A6" s="392"/>
      <c r="B6" s="393"/>
      <c r="C6" s="342"/>
      <c r="D6" s="397"/>
      <c r="E6" s="346"/>
      <c r="F6" s="375"/>
      <c r="G6" s="377"/>
      <c r="H6" s="354"/>
      <c r="I6" s="28"/>
      <c r="J6" s="389">
        <f t="shared" si="0"/>
        <v>0</v>
      </c>
    </row>
    <row r="7" spans="1:10" ht="15" thickBot="1">
      <c r="A7" s="198" t="s">
        <v>10</v>
      </c>
      <c r="B7" s="394">
        <v>0.44900000000000001</v>
      </c>
      <c r="C7" s="361">
        <v>0.44</v>
      </c>
      <c r="D7" s="395">
        <v>0.44</v>
      </c>
      <c r="E7" s="346" t="s">
        <v>6</v>
      </c>
      <c r="F7" s="384">
        <f>D7+5%</f>
        <v>0.49</v>
      </c>
      <c r="G7" s="386" t="s">
        <v>405</v>
      </c>
      <c r="H7" s="364">
        <f>IF(D7-5%&lt;0%,0%,D7-5%)</f>
        <v>0.39</v>
      </c>
      <c r="I7" s="202" t="s">
        <v>15</v>
      </c>
      <c r="J7" s="193">
        <f t="shared" si="0"/>
        <v>0</v>
      </c>
    </row>
    <row r="8" spans="1:10">
      <c r="A8" s="199" t="s">
        <v>9</v>
      </c>
      <c r="B8" s="394"/>
      <c r="C8" s="362"/>
      <c r="D8" s="395"/>
      <c r="E8" s="346"/>
      <c r="F8" s="385"/>
      <c r="G8" s="387"/>
      <c r="H8" s="365"/>
      <c r="I8" s="10" t="s">
        <v>16</v>
      </c>
      <c r="J8" s="193">
        <f t="shared" si="0"/>
        <v>0</v>
      </c>
    </row>
    <row r="9" spans="1:10" ht="15">
      <c r="A9" s="129" t="s">
        <v>7</v>
      </c>
      <c r="B9" s="109">
        <v>0.1406</v>
      </c>
      <c r="C9" s="30">
        <v>0.13</v>
      </c>
      <c r="D9" s="189">
        <v>0.13</v>
      </c>
      <c r="E9" s="218" t="s">
        <v>6</v>
      </c>
      <c r="F9" s="224">
        <f>D9+5%</f>
        <v>0.18</v>
      </c>
      <c r="G9" s="220" t="s">
        <v>405</v>
      </c>
      <c r="H9" s="225">
        <f>IF(D9-5%&lt;0%,0%,D9-5%)</f>
        <v>0.08</v>
      </c>
      <c r="I9" s="10"/>
      <c r="J9" s="203"/>
    </row>
    <row r="10" spans="1:10" ht="15.75" thickBot="1">
      <c r="A10" s="200" t="s">
        <v>8</v>
      </c>
      <c r="B10" s="109">
        <v>0.30840000000000001</v>
      </c>
      <c r="C10" s="104">
        <v>0.31</v>
      </c>
      <c r="D10" s="189">
        <v>0.31</v>
      </c>
      <c r="E10" s="218" t="s">
        <v>6</v>
      </c>
      <c r="F10" s="224">
        <f>D10+5%</f>
        <v>0.36</v>
      </c>
      <c r="G10" s="220" t="s">
        <v>405</v>
      </c>
      <c r="H10" s="225">
        <f>IF(D10-5%&lt;0%,0%,D10-5%)</f>
        <v>0.26</v>
      </c>
      <c r="I10" s="204"/>
      <c r="J10" s="193"/>
    </row>
    <row r="11" spans="1:10" ht="14.25" customHeight="1">
      <c r="A11" s="190" t="s">
        <v>391</v>
      </c>
      <c r="B11" s="393">
        <v>3.8100000000000002E-2</v>
      </c>
      <c r="C11" s="396">
        <v>0.06</v>
      </c>
      <c r="D11" s="397">
        <v>0.06</v>
      </c>
      <c r="E11" s="346" t="s">
        <v>5</v>
      </c>
      <c r="F11" s="374">
        <f>D11+6%</f>
        <v>0.12</v>
      </c>
      <c r="G11" s="376" t="s">
        <v>405</v>
      </c>
      <c r="H11" s="372">
        <f>IF(D11-6%&lt;0%,0%,D11-6%)</f>
        <v>0</v>
      </c>
      <c r="I11" s="202" t="s">
        <v>17</v>
      </c>
      <c r="J11" s="390">
        <f t="shared" si="0"/>
        <v>0</v>
      </c>
    </row>
    <row r="12" spans="1:10">
      <c r="A12" s="82"/>
      <c r="B12" s="393"/>
      <c r="C12" s="342"/>
      <c r="D12" s="397"/>
      <c r="E12" s="346"/>
      <c r="F12" s="375"/>
      <c r="G12" s="377"/>
      <c r="H12" s="373"/>
      <c r="I12" s="10" t="s">
        <v>18</v>
      </c>
      <c r="J12" s="389">
        <f t="shared" si="0"/>
        <v>0</v>
      </c>
    </row>
    <row r="13" spans="1:10" ht="15">
      <c r="A13" s="76" t="s">
        <v>11</v>
      </c>
      <c r="B13" s="187">
        <v>1.72E-2</v>
      </c>
      <c r="C13" s="27">
        <v>0.01</v>
      </c>
      <c r="D13" s="131">
        <v>0.01</v>
      </c>
      <c r="E13" s="191" t="s">
        <v>6</v>
      </c>
      <c r="F13" s="224">
        <f>D13+5%</f>
        <v>6.0000000000000005E-2</v>
      </c>
      <c r="G13" s="220" t="s">
        <v>405</v>
      </c>
      <c r="H13" s="225">
        <f>IF(D13-5%&lt;0%,0%,D13-5%)</f>
        <v>0</v>
      </c>
      <c r="I13" s="67" t="s">
        <v>385</v>
      </c>
      <c r="J13" s="194">
        <f t="shared" si="0"/>
        <v>0</v>
      </c>
    </row>
    <row r="14" spans="1:10" s="38" customFormat="1" ht="15">
      <c r="A14" s="184" t="s">
        <v>390</v>
      </c>
      <c r="B14" s="187">
        <v>0.1095</v>
      </c>
      <c r="C14" s="27">
        <v>0.1</v>
      </c>
      <c r="D14" s="131">
        <v>0.1</v>
      </c>
      <c r="E14" s="191" t="s">
        <v>6</v>
      </c>
      <c r="F14" s="224">
        <f>D14+5%</f>
        <v>0.15000000000000002</v>
      </c>
      <c r="G14" s="220" t="s">
        <v>405</v>
      </c>
      <c r="H14" s="225">
        <f>IF(D14-5%&lt;0%,0%,D14-5%)</f>
        <v>0.05</v>
      </c>
      <c r="I14" s="48" t="s">
        <v>388</v>
      </c>
      <c r="J14" s="193">
        <f>D14-C14</f>
        <v>0</v>
      </c>
    </row>
    <row r="15" spans="1:10" ht="15">
      <c r="A15" s="184" t="s">
        <v>384</v>
      </c>
      <c r="B15" s="188">
        <v>7.1999999999999998E-3</v>
      </c>
      <c r="C15" s="104">
        <v>0.02</v>
      </c>
      <c r="D15" s="189">
        <v>0.02</v>
      </c>
      <c r="E15" s="185" t="s">
        <v>6</v>
      </c>
      <c r="F15" s="224">
        <f>D15+5%</f>
        <v>7.0000000000000007E-2</v>
      </c>
      <c r="G15" s="220" t="s">
        <v>405</v>
      </c>
      <c r="H15" s="225">
        <f>IF(D15-5%&lt;0%,0%,D15-5%)</f>
        <v>0</v>
      </c>
      <c r="I15" s="68" t="s">
        <v>386</v>
      </c>
      <c r="J15" s="193">
        <f t="shared" ref="J15:J16" si="1">D15-C15</f>
        <v>0</v>
      </c>
    </row>
    <row r="16" spans="1:10" ht="15.75" thickBot="1">
      <c r="A16" s="91" t="s">
        <v>389</v>
      </c>
      <c r="B16" s="205">
        <v>8.9700000000000002E-2</v>
      </c>
      <c r="C16" s="186">
        <v>7.0000000000000007E-2</v>
      </c>
      <c r="D16" s="132">
        <v>7.0000000000000007E-2</v>
      </c>
      <c r="E16" s="206" t="s">
        <v>6</v>
      </c>
      <c r="F16" s="224">
        <f>D16+5%</f>
        <v>0.12000000000000001</v>
      </c>
      <c r="G16" s="220" t="s">
        <v>405</v>
      </c>
      <c r="H16" s="225">
        <f>IF(D16-5%&lt;0%,0%,D16-5%)</f>
        <v>2.0000000000000004E-2</v>
      </c>
      <c r="I16" s="52" t="s">
        <v>12</v>
      </c>
      <c r="J16" s="207">
        <f t="shared" si="1"/>
        <v>0</v>
      </c>
    </row>
    <row r="17" spans="1:10" ht="15.75" thickBot="1">
      <c r="A17" s="77" t="s">
        <v>3</v>
      </c>
      <c r="B17" s="92">
        <f>B16+B15+B14+B13+B11+B7+B4</f>
        <v>1.0897999999999999</v>
      </c>
      <c r="C17" s="107">
        <f>SUM(C4:C16)-C9-C10</f>
        <v>1.1000000000000001</v>
      </c>
      <c r="D17" s="133">
        <f>SUM(D4:D16)-D9-D10</f>
        <v>1.1000000000000001</v>
      </c>
      <c r="E17" s="114"/>
      <c r="F17" s="114"/>
      <c r="G17" s="114"/>
      <c r="H17" s="73"/>
      <c r="I17" s="74"/>
      <c r="J17" s="75">
        <f>SUM(J4:J16)</f>
        <v>0</v>
      </c>
    </row>
    <row r="18" spans="1:10" ht="15.75" thickBot="1">
      <c r="A18" s="78" t="s">
        <v>4</v>
      </c>
      <c r="B18" s="111">
        <v>0.1835</v>
      </c>
      <c r="C18" s="32">
        <v>0.19</v>
      </c>
      <c r="D18" s="134">
        <v>0.19</v>
      </c>
      <c r="E18" s="115" t="s">
        <v>5</v>
      </c>
      <c r="F18" s="230">
        <f>D18+6%</f>
        <v>0.25</v>
      </c>
      <c r="G18" s="222" t="s">
        <v>405</v>
      </c>
      <c r="H18" s="231">
        <f>IF(D18-6%&lt;0%,0%,D18-6%)</f>
        <v>0.13</v>
      </c>
      <c r="I18" s="33" t="s">
        <v>19</v>
      </c>
      <c r="J18" s="36">
        <f>D18-C18</f>
        <v>0</v>
      </c>
    </row>
    <row r="19" spans="1:10" s="38" customFormat="1" ht="39" customHeight="1" thickBot="1">
      <c r="A19" s="212" t="s">
        <v>410</v>
      </c>
      <c r="B19" s="349">
        <v>2.5000000000000001E-3</v>
      </c>
      <c r="C19" s="350"/>
      <c r="D19" s="350"/>
      <c r="E19" s="350"/>
      <c r="F19" s="350"/>
      <c r="G19" s="350"/>
      <c r="H19" s="350"/>
      <c r="I19" s="350"/>
      <c r="J19" s="351"/>
    </row>
    <row r="20" spans="1:10">
      <c r="A20" s="72"/>
    </row>
    <row r="21" spans="1:10" ht="15">
      <c r="A21" s="11" t="s">
        <v>495</v>
      </c>
      <c r="B21" s="25"/>
      <c r="C21" s="290"/>
      <c r="D21" s="38"/>
      <c r="E21" s="26"/>
      <c r="H21" s="38"/>
    </row>
    <row r="22" spans="1:10" ht="45">
      <c r="A22" s="336" t="s">
        <v>0</v>
      </c>
      <c r="B22" s="336" t="s">
        <v>431</v>
      </c>
      <c r="C22" s="336" t="s">
        <v>494</v>
      </c>
      <c r="D22" s="336" t="s">
        <v>428</v>
      </c>
      <c r="E22" s="295" t="s">
        <v>1</v>
      </c>
      <c r="F22" s="338" t="s">
        <v>383</v>
      </c>
      <c r="G22" s="338"/>
      <c r="H22" s="338"/>
    </row>
    <row r="23" spans="1:10" ht="15">
      <c r="A23" s="292" t="s">
        <v>493</v>
      </c>
      <c r="B23" s="293">
        <v>0.19</v>
      </c>
      <c r="C23" s="294">
        <v>0.22</v>
      </c>
      <c r="D23" s="294">
        <f>C23-B23</f>
        <v>0.03</v>
      </c>
      <c r="E23" s="337" t="s">
        <v>5</v>
      </c>
      <c r="F23" s="297">
        <f>C23+6%</f>
        <v>0.28000000000000003</v>
      </c>
      <c r="G23" s="298" t="s">
        <v>405</v>
      </c>
      <c r="H23" s="299">
        <f>IF(C23-6%&lt;0%,0%,C23-6%)</f>
        <v>0.16</v>
      </c>
    </row>
  </sheetData>
  <dataConsolidate link="1"/>
  <mergeCells count="27">
    <mergeCell ref="F7:F8"/>
    <mergeCell ref="G7:G8"/>
    <mergeCell ref="F11:F12"/>
    <mergeCell ref="G11:G12"/>
    <mergeCell ref="C4:C6"/>
    <mergeCell ref="B4:B6"/>
    <mergeCell ref="H4:H6"/>
    <mergeCell ref="F3:H3"/>
    <mergeCell ref="F4:F6"/>
    <mergeCell ref="G4:G6"/>
    <mergeCell ref="E4:E6"/>
    <mergeCell ref="F22:H22"/>
    <mergeCell ref="J4:J6"/>
    <mergeCell ref="J11:J12"/>
    <mergeCell ref="B19:J19"/>
    <mergeCell ref="A4:A6"/>
    <mergeCell ref="E11:E12"/>
    <mergeCell ref="H11:H12"/>
    <mergeCell ref="E7:E8"/>
    <mergeCell ref="H7:H8"/>
    <mergeCell ref="B11:B12"/>
    <mergeCell ref="B7:B8"/>
    <mergeCell ref="C7:C8"/>
    <mergeCell ref="D7:D8"/>
    <mergeCell ref="C11:C12"/>
    <mergeCell ref="D11:D12"/>
    <mergeCell ref="D4:D6"/>
  </mergeCells>
  <phoneticPr fontId="2" type="noConversion"/>
  <conditionalFormatting sqref="J4:J18">
    <cfRule type="cellIs" dxfId="43" priority="1" operator="lessThan">
      <formula>0</formula>
    </cfRule>
    <cfRule type="cellIs" dxfId="4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B21" sqref="B21"/>
    </sheetView>
  </sheetViews>
  <sheetFormatPr defaultColWidth="58" defaultRowHeight="14.25"/>
  <cols>
    <col min="1" max="1" width="57.5" style="8" bestFit="1" customWidth="1"/>
    <col min="2" max="2" width="18.25" style="8" bestFit="1" customWidth="1"/>
    <col min="3" max="3" width="13.5" style="8" bestFit="1" customWidth="1"/>
    <col min="4" max="4" width="11.7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58" style="8"/>
  </cols>
  <sheetData>
    <row r="1" spans="1:10" ht="16.5" customHeight="1" thickBot="1">
      <c r="A1" s="155" t="s">
        <v>26</v>
      </c>
    </row>
    <row r="2" spans="1:10" ht="15.75" thickTop="1" thickBot="1"/>
    <row r="3" spans="1:10" s="26" customFormat="1" ht="45.75" customHeight="1" thickBot="1">
      <c r="A3" s="141" t="s">
        <v>0</v>
      </c>
      <c r="B3" s="110" t="s">
        <v>407</v>
      </c>
      <c r="C3" s="40" t="s">
        <v>400</v>
      </c>
      <c r="D3" s="39" t="s">
        <v>401</v>
      </c>
      <c r="E3" s="112" t="s">
        <v>1</v>
      </c>
      <c r="F3" s="378" t="s">
        <v>383</v>
      </c>
      <c r="G3" s="378"/>
      <c r="H3" s="379"/>
      <c r="I3" s="143" t="s">
        <v>2</v>
      </c>
      <c r="J3" s="139" t="s">
        <v>408</v>
      </c>
    </row>
    <row r="4" spans="1:10" ht="15" customHeight="1">
      <c r="A4" s="416" t="s">
        <v>394</v>
      </c>
      <c r="B4" s="411">
        <v>0.44340000000000002</v>
      </c>
      <c r="C4" s="418">
        <v>0.44</v>
      </c>
      <c r="D4" s="343">
        <v>0.44</v>
      </c>
      <c r="E4" s="402" t="s">
        <v>5</v>
      </c>
      <c r="F4" s="380">
        <f>D4+6%</f>
        <v>0.5</v>
      </c>
      <c r="G4" s="382" t="s">
        <v>405</v>
      </c>
      <c r="H4" s="352">
        <f>IF(D4-6%&lt;0%,0%,D4-6%)</f>
        <v>0.38</v>
      </c>
      <c r="I4" s="42" t="s">
        <v>25</v>
      </c>
      <c r="J4" s="407">
        <f t="shared" ref="J4:J11" si="0">D4-C4</f>
        <v>0</v>
      </c>
    </row>
    <row r="5" spans="1:10">
      <c r="A5" s="417"/>
      <c r="B5" s="412"/>
      <c r="C5" s="419"/>
      <c r="D5" s="344"/>
      <c r="E5" s="402"/>
      <c r="F5" s="381"/>
      <c r="G5" s="383"/>
      <c r="H5" s="353"/>
      <c r="I5" s="42" t="s">
        <v>14</v>
      </c>
      <c r="J5" s="408">
        <f t="shared" si="0"/>
        <v>0</v>
      </c>
    </row>
    <row r="6" spans="1:10" ht="18" customHeight="1">
      <c r="A6" s="339"/>
      <c r="B6" s="413"/>
      <c r="C6" s="420"/>
      <c r="D6" s="344"/>
      <c r="E6" s="403"/>
      <c r="F6" s="375"/>
      <c r="G6" s="377"/>
      <c r="H6" s="354"/>
      <c r="I6" s="43"/>
      <c r="J6" s="409">
        <f t="shared" si="0"/>
        <v>0</v>
      </c>
    </row>
    <row r="7" spans="1:10">
      <c r="A7" s="423" t="s">
        <v>393</v>
      </c>
      <c r="B7" s="414">
        <v>0.24229999999999999</v>
      </c>
      <c r="C7" s="421">
        <v>0.25</v>
      </c>
      <c r="D7" s="363">
        <v>0.25</v>
      </c>
      <c r="E7" s="404" t="s">
        <v>6</v>
      </c>
      <c r="F7" s="384">
        <f>D7+5%</f>
        <v>0.3</v>
      </c>
      <c r="G7" s="386" t="s">
        <v>405</v>
      </c>
      <c r="H7" s="364">
        <f>IF(D7-5%&lt;0%,0%,D7-5%)</f>
        <v>0.2</v>
      </c>
      <c r="I7" s="44" t="s">
        <v>15</v>
      </c>
      <c r="J7" s="410">
        <f t="shared" si="0"/>
        <v>0</v>
      </c>
    </row>
    <row r="8" spans="1:10">
      <c r="A8" s="424"/>
      <c r="B8" s="415"/>
      <c r="C8" s="422"/>
      <c r="D8" s="363"/>
      <c r="E8" s="405"/>
      <c r="F8" s="385"/>
      <c r="G8" s="387"/>
      <c r="H8" s="365"/>
      <c r="I8" s="43" t="s">
        <v>16</v>
      </c>
      <c r="J8" s="409">
        <f t="shared" si="0"/>
        <v>0</v>
      </c>
    </row>
    <row r="9" spans="1:10" ht="14.25" customHeight="1">
      <c r="A9" s="161" t="s">
        <v>391</v>
      </c>
      <c r="B9" s="425">
        <v>0.1532</v>
      </c>
      <c r="C9" s="421">
        <v>0.11</v>
      </c>
      <c r="D9" s="363">
        <v>0.11</v>
      </c>
      <c r="E9" s="406" t="s">
        <v>5</v>
      </c>
      <c r="F9" s="374">
        <f>D9+6%</f>
        <v>0.16999999999999998</v>
      </c>
      <c r="G9" s="376" t="s">
        <v>405</v>
      </c>
      <c r="H9" s="372">
        <f>IF(D9-6%&lt;0%,0%,D9-6%)</f>
        <v>0.05</v>
      </c>
      <c r="I9" s="44" t="s">
        <v>17</v>
      </c>
      <c r="J9" s="410">
        <f t="shared" si="0"/>
        <v>0</v>
      </c>
    </row>
    <row r="10" spans="1:10">
      <c r="A10" s="89"/>
      <c r="B10" s="413"/>
      <c r="C10" s="422"/>
      <c r="D10" s="369"/>
      <c r="E10" s="403"/>
      <c r="F10" s="375"/>
      <c r="G10" s="377"/>
      <c r="H10" s="373"/>
      <c r="I10" s="45" t="s">
        <v>18</v>
      </c>
      <c r="J10" s="409">
        <f t="shared" si="0"/>
        <v>0</v>
      </c>
    </row>
    <row r="11" spans="1:10" ht="15">
      <c r="A11" s="79" t="s">
        <v>11</v>
      </c>
      <c r="B11" s="237">
        <v>5.8599999999999999E-2</v>
      </c>
      <c r="C11" s="105">
        <v>0.05</v>
      </c>
      <c r="D11" s="124">
        <v>0.05</v>
      </c>
      <c r="E11" s="47" t="s">
        <v>6</v>
      </c>
      <c r="F11" s="224">
        <f>D11+5%</f>
        <v>0.1</v>
      </c>
      <c r="G11" s="220" t="s">
        <v>405</v>
      </c>
      <c r="H11" s="225">
        <f>IF(D11-5%&lt;0%,0%,D11-5%)</f>
        <v>0</v>
      </c>
      <c r="I11" s="67" t="s">
        <v>385</v>
      </c>
      <c r="J11" s="192">
        <f t="shared" si="0"/>
        <v>0</v>
      </c>
    </row>
    <row r="12" spans="1:10" ht="15">
      <c r="A12" s="159" t="s">
        <v>390</v>
      </c>
      <c r="B12" s="242">
        <v>0.184</v>
      </c>
      <c r="C12" s="217">
        <v>0.16</v>
      </c>
      <c r="D12" s="124">
        <v>0.16</v>
      </c>
      <c r="E12" s="47" t="s">
        <v>6</v>
      </c>
      <c r="F12" s="224">
        <f>D12+5%</f>
        <v>0.21000000000000002</v>
      </c>
      <c r="G12" s="220" t="s">
        <v>405</v>
      </c>
      <c r="H12" s="225">
        <f>IF(D12-5%&lt;0%,0%,D12-5%)</f>
        <v>0.11</v>
      </c>
      <c r="I12" s="48" t="s">
        <v>388</v>
      </c>
      <c r="J12" s="196">
        <f t="shared" ref="J12:J14" si="1">D12-C12</f>
        <v>0</v>
      </c>
    </row>
    <row r="13" spans="1:10" ht="15">
      <c r="A13" s="159" t="s">
        <v>384</v>
      </c>
      <c r="B13" s="239">
        <v>1.54E-2</v>
      </c>
      <c r="C13" s="217">
        <v>0.03</v>
      </c>
      <c r="D13" s="125">
        <v>0.03</v>
      </c>
      <c r="E13" s="47" t="s">
        <v>6</v>
      </c>
      <c r="F13" s="224">
        <f>D13+5%</f>
        <v>0.08</v>
      </c>
      <c r="G13" s="220" t="s">
        <v>405</v>
      </c>
      <c r="H13" s="225">
        <f>IF(D13-5%&lt;0%,0%,D13-5%)</f>
        <v>0</v>
      </c>
      <c r="I13" s="68" t="s">
        <v>386</v>
      </c>
      <c r="J13" s="196">
        <f t="shared" si="1"/>
        <v>0</v>
      </c>
    </row>
    <row r="14" spans="1:10" ht="15.75" thickBot="1">
      <c r="A14" s="91" t="s">
        <v>389</v>
      </c>
      <c r="B14" s="238">
        <v>0.11609999999999999</v>
      </c>
      <c r="C14" s="178">
        <v>0.08</v>
      </c>
      <c r="D14" s="125">
        <v>0.08</v>
      </c>
      <c r="E14" s="51" t="s">
        <v>6</v>
      </c>
      <c r="F14" s="226">
        <f>D14+5%</f>
        <v>0.13</v>
      </c>
      <c r="G14" s="223" t="s">
        <v>405</v>
      </c>
      <c r="H14" s="227">
        <f>IF(D14-5%&lt;0%,0%,D14-5%)</f>
        <v>0.03</v>
      </c>
      <c r="I14" s="52" t="s">
        <v>12</v>
      </c>
      <c r="J14" s="197">
        <f t="shared" si="1"/>
        <v>0</v>
      </c>
    </row>
    <row r="15" spans="1:10" ht="15.75" thickBot="1">
      <c r="A15" s="90" t="s">
        <v>3</v>
      </c>
      <c r="B15" s="240">
        <f>SUM(B4:B14)</f>
        <v>1.2130000000000001</v>
      </c>
      <c r="C15" s="54">
        <f>SUM(C4:C14)</f>
        <v>1.1200000000000001</v>
      </c>
      <c r="D15" s="127">
        <f>SUM(D4:D14)</f>
        <v>1.1200000000000001</v>
      </c>
      <c r="E15" s="55"/>
      <c r="F15" s="228"/>
      <c r="G15" s="221"/>
      <c r="H15" s="229"/>
      <c r="I15" s="56"/>
      <c r="J15" s="57">
        <f>D15-C15</f>
        <v>0</v>
      </c>
    </row>
    <row r="16" spans="1:10" ht="15.75" thickBot="1">
      <c r="A16" s="91" t="s">
        <v>4</v>
      </c>
      <c r="B16" s="241">
        <v>0.23569999999999999</v>
      </c>
      <c r="C16" s="58">
        <v>0.18</v>
      </c>
      <c r="D16" s="130">
        <v>0.18</v>
      </c>
      <c r="E16" s="59" t="s">
        <v>5</v>
      </c>
      <c r="F16" s="230">
        <f>D16+6%</f>
        <v>0.24</v>
      </c>
      <c r="G16" s="222" t="s">
        <v>405</v>
      </c>
      <c r="H16" s="231">
        <f>IF(D16-6%&lt;0%,0%,D16-6%)</f>
        <v>0.12</v>
      </c>
      <c r="I16" s="60" t="s">
        <v>19</v>
      </c>
      <c r="J16" s="61">
        <f>D16-C16</f>
        <v>0</v>
      </c>
    </row>
    <row r="17" spans="1:10" s="38" customFormat="1" ht="39" customHeight="1" thickBot="1">
      <c r="A17" s="212" t="s">
        <v>410</v>
      </c>
      <c r="B17" s="349">
        <v>2.5000000000000001E-3</v>
      </c>
      <c r="C17" s="350"/>
      <c r="D17" s="350"/>
      <c r="E17" s="350"/>
      <c r="F17" s="350"/>
      <c r="G17" s="350"/>
      <c r="H17" s="350"/>
      <c r="I17" s="350"/>
      <c r="J17" s="351"/>
    </row>
    <row r="18" spans="1:10">
      <c r="A18" s="37"/>
    </row>
    <row r="19" spans="1:10" ht="15">
      <c r="A19" s="11" t="s">
        <v>495</v>
      </c>
      <c r="B19" s="25"/>
      <c r="C19" s="290"/>
      <c r="D19" s="38"/>
      <c r="E19" s="26"/>
      <c r="H19" s="38"/>
    </row>
    <row r="20" spans="1:10" ht="45">
      <c r="A20" s="336" t="s">
        <v>0</v>
      </c>
      <c r="B20" s="336" t="s">
        <v>431</v>
      </c>
      <c r="C20" s="336" t="s">
        <v>494</v>
      </c>
      <c r="D20" s="336" t="s">
        <v>428</v>
      </c>
      <c r="E20" s="295" t="s">
        <v>1</v>
      </c>
      <c r="F20" s="338" t="s">
        <v>383</v>
      </c>
      <c r="G20" s="338"/>
      <c r="H20" s="338"/>
    </row>
    <row r="21" spans="1:10" ht="15">
      <c r="A21" s="292" t="s">
        <v>493</v>
      </c>
      <c r="B21" s="293">
        <v>0.18</v>
      </c>
      <c r="C21" s="294">
        <v>0.21</v>
      </c>
      <c r="D21" s="294">
        <f>C21-B21</f>
        <v>0.03</v>
      </c>
      <c r="E21" s="337" t="s">
        <v>5</v>
      </c>
      <c r="F21" s="297">
        <f>C21+6%</f>
        <v>0.27</v>
      </c>
      <c r="G21" s="298" t="s">
        <v>405</v>
      </c>
      <c r="H21" s="299">
        <f>IF(C21-6%&lt;0%,0%,C21-6%)</f>
        <v>0.15</v>
      </c>
    </row>
  </sheetData>
  <mergeCells count="29">
    <mergeCell ref="F3:H3"/>
    <mergeCell ref="F4:F6"/>
    <mergeCell ref="G4:G6"/>
    <mergeCell ref="F7:F8"/>
    <mergeCell ref="G7:G8"/>
    <mergeCell ref="H4:H6"/>
    <mergeCell ref="B4:B6"/>
    <mergeCell ref="B7:B8"/>
    <mergeCell ref="A4:A6"/>
    <mergeCell ref="C4:C6"/>
    <mergeCell ref="D4:D6"/>
    <mergeCell ref="A7:A8"/>
    <mergeCell ref="C7:C8"/>
    <mergeCell ref="D7:D8"/>
    <mergeCell ref="F20:H20"/>
    <mergeCell ref="E4:E6"/>
    <mergeCell ref="E7:E8"/>
    <mergeCell ref="E9:E10"/>
    <mergeCell ref="J4:J6"/>
    <mergeCell ref="J7:J8"/>
    <mergeCell ref="H7:H8"/>
    <mergeCell ref="H9:H10"/>
    <mergeCell ref="B17:J17"/>
    <mergeCell ref="C9:C10"/>
    <mergeCell ref="D9:D10"/>
    <mergeCell ref="B9:B10"/>
    <mergeCell ref="F9:F10"/>
    <mergeCell ref="G9:G10"/>
    <mergeCell ref="J9:J10"/>
  </mergeCells>
  <phoneticPr fontId="2" type="noConversion"/>
  <conditionalFormatting sqref="J4:J16">
    <cfRule type="cellIs" dxfId="41" priority="1" operator="lessThan">
      <formula>0</formula>
    </cfRule>
    <cfRule type="cellIs" dxfId="40"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C22" sqref="C22"/>
    </sheetView>
  </sheetViews>
  <sheetFormatPr defaultColWidth="9" defaultRowHeight="14.25"/>
  <cols>
    <col min="1" max="1" width="57.5" style="8" bestFit="1" customWidth="1"/>
    <col min="2" max="2" width="17.75" style="8"/>
    <col min="3" max="3" width="13.625" style="8" bestFit="1" customWidth="1"/>
    <col min="4" max="4" width="11.25" style="8" bestFit="1" customWidth="1"/>
    <col min="5" max="5" width="11.5" style="8"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c r="A1" s="155" t="s">
        <v>21</v>
      </c>
      <c r="B1" s="5"/>
      <c r="C1" s="5"/>
      <c r="D1" s="5"/>
      <c r="E1" s="6"/>
      <c r="F1" s="6"/>
      <c r="G1" s="6"/>
      <c r="H1" s="5"/>
      <c r="I1" s="6"/>
    </row>
    <row r="2" spans="1:10" s="38" customFormat="1" ht="17.25" thickTop="1" thickBot="1">
      <c r="A2" s="7"/>
      <c r="B2" s="5"/>
      <c r="C2" s="5"/>
      <c r="D2" s="5"/>
      <c r="E2" s="6"/>
      <c r="F2" s="6"/>
      <c r="G2" s="6"/>
      <c r="H2" s="5"/>
      <c r="I2" s="6"/>
    </row>
    <row r="3" spans="1:10" s="26" customFormat="1" ht="42" customHeight="1" thickBot="1">
      <c r="A3" s="141" t="s">
        <v>0</v>
      </c>
      <c r="B3" s="110" t="s">
        <v>407</v>
      </c>
      <c r="C3" s="40" t="s">
        <v>400</v>
      </c>
      <c r="D3" s="39" t="s">
        <v>401</v>
      </c>
      <c r="E3" s="112" t="s">
        <v>1</v>
      </c>
      <c r="F3" s="378" t="s">
        <v>383</v>
      </c>
      <c r="G3" s="378"/>
      <c r="H3" s="379"/>
      <c r="I3" s="143" t="s">
        <v>2</v>
      </c>
      <c r="J3" s="139" t="s">
        <v>408</v>
      </c>
    </row>
    <row r="4" spans="1:10" ht="15" customHeight="1">
      <c r="A4" s="416" t="s">
        <v>392</v>
      </c>
      <c r="B4" s="411">
        <v>0.47649999999999998</v>
      </c>
      <c r="C4" s="419">
        <v>0.46</v>
      </c>
      <c r="D4" s="429">
        <v>0.46</v>
      </c>
      <c r="E4" s="431" t="s">
        <v>5</v>
      </c>
      <c r="F4" s="380">
        <f>D4+6%</f>
        <v>0.52</v>
      </c>
      <c r="G4" s="382" t="s">
        <v>405</v>
      </c>
      <c r="H4" s="352">
        <f>IF(D4-6%&lt;0%,0%,D4-6%)</f>
        <v>0.4</v>
      </c>
      <c r="I4" s="42" t="s">
        <v>25</v>
      </c>
      <c r="J4" s="426">
        <f t="shared" ref="J4:J10" si="0">D4-C4</f>
        <v>0</v>
      </c>
    </row>
    <row r="5" spans="1:10" ht="14.25" customHeight="1">
      <c r="A5" s="417"/>
      <c r="B5" s="412"/>
      <c r="C5" s="419"/>
      <c r="D5" s="429"/>
      <c r="E5" s="432"/>
      <c r="F5" s="381"/>
      <c r="G5" s="383"/>
      <c r="H5" s="353"/>
      <c r="I5" s="42" t="s">
        <v>14</v>
      </c>
      <c r="J5" s="408">
        <f t="shared" si="0"/>
        <v>0</v>
      </c>
    </row>
    <row r="6" spans="1:10" ht="14.25" customHeight="1">
      <c r="A6" s="339"/>
      <c r="B6" s="413"/>
      <c r="C6" s="420"/>
      <c r="D6" s="430"/>
      <c r="E6" s="432"/>
      <c r="F6" s="375"/>
      <c r="G6" s="377"/>
      <c r="H6" s="354"/>
      <c r="I6" s="43"/>
      <c r="J6" s="409">
        <f t="shared" si="0"/>
        <v>0</v>
      </c>
    </row>
    <row r="7" spans="1:10">
      <c r="A7" s="423" t="s">
        <v>393</v>
      </c>
      <c r="B7" s="434">
        <v>0.21229999999999999</v>
      </c>
      <c r="C7" s="421">
        <v>0.2</v>
      </c>
      <c r="D7" s="427">
        <v>0.2</v>
      </c>
      <c r="E7" s="433" t="s">
        <v>6</v>
      </c>
      <c r="F7" s="384">
        <f>D7+5%</f>
        <v>0.25</v>
      </c>
      <c r="G7" s="386" t="s">
        <v>405</v>
      </c>
      <c r="H7" s="364">
        <f>IF(D7-5%&lt;0%,0%,D7-5%)</f>
        <v>0.15000000000000002</v>
      </c>
      <c r="I7" s="44" t="s">
        <v>15</v>
      </c>
      <c r="J7" s="410">
        <f t="shared" si="0"/>
        <v>0</v>
      </c>
    </row>
    <row r="8" spans="1:10">
      <c r="A8" s="424"/>
      <c r="B8" s="435"/>
      <c r="C8" s="422"/>
      <c r="D8" s="428"/>
      <c r="E8" s="433"/>
      <c r="F8" s="385"/>
      <c r="G8" s="387"/>
      <c r="H8" s="365"/>
      <c r="I8" s="43" t="s">
        <v>16</v>
      </c>
      <c r="J8" s="409">
        <f t="shared" si="0"/>
        <v>0</v>
      </c>
    </row>
    <row r="9" spans="1:10" ht="14.25" customHeight="1">
      <c r="A9" s="161" t="s">
        <v>391</v>
      </c>
      <c r="B9" s="436">
        <v>0.1145</v>
      </c>
      <c r="C9" s="421">
        <v>0.1</v>
      </c>
      <c r="D9" s="427">
        <v>0.1</v>
      </c>
      <c r="E9" s="346" t="s">
        <v>5</v>
      </c>
      <c r="F9" s="374">
        <f>D9+6%</f>
        <v>0.16</v>
      </c>
      <c r="G9" s="376" t="s">
        <v>405</v>
      </c>
      <c r="H9" s="372">
        <f>IF(D9-6%&lt;0%,0%,D9-6%)</f>
        <v>4.0000000000000008E-2</v>
      </c>
      <c r="I9" s="44" t="s">
        <v>17</v>
      </c>
      <c r="J9" s="410">
        <f t="shared" si="0"/>
        <v>0</v>
      </c>
    </row>
    <row r="10" spans="1:10">
      <c r="A10" s="89"/>
      <c r="B10" s="437"/>
      <c r="C10" s="422"/>
      <c r="D10" s="428"/>
      <c r="E10" s="346"/>
      <c r="F10" s="375"/>
      <c r="G10" s="377"/>
      <c r="H10" s="373"/>
      <c r="I10" s="45" t="s">
        <v>18</v>
      </c>
      <c r="J10" s="409">
        <f t="shared" si="0"/>
        <v>0</v>
      </c>
    </row>
    <row r="11" spans="1:10" ht="15">
      <c r="A11" s="79" t="s">
        <v>11</v>
      </c>
      <c r="B11" s="245">
        <v>3.2800000000000003E-2</v>
      </c>
      <c r="C11" s="174">
        <v>0.04</v>
      </c>
      <c r="D11" s="156">
        <v>0.04</v>
      </c>
      <c r="E11" s="113" t="s">
        <v>6</v>
      </c>
      <c r="F11" s="224">
        <f>D11+5%</f>
        <v>0.09</v>
      </c>
      <c r="G11" s="220" t="s">
        <v>405</v>
      </c>
      <c r="H11" s="225">
        <f>IF(D11-5%&lt;0%,0%,D11-5%)</f>
        <v>0</v>
      </c>
      <c r="I11" s="67" t="s">
        <v>385</v>
      </c>
      <c r="J11" s="208">
        <f>D11-C11</f>
        <v>0</v>
      </c>
    </row>
    <row r="12" spans="1:10" s="38" customFormat="1" ht="15">
      <c r="A12" s="159" t="s">
        <v>390</v>
      </c>
      <c r="B12" s="245">
        <v>0.2427</v>
      </c>
      <c r="C12" s="174">
        <v>0.23</v>
      </c>
      <c r="D12" s="156">
        <v>0.23</v>
      </c>
      <c r="E12" s="113" t="s">
        <v>6</v>
      </c>
      <c r="F12" s="224">
        <f>D12+5%</f>
        <v>0.28000000000000003</v>
      </c>
      <c r="G12" s="220" t="s">
        <v>405</v>
      </c>
      <c r="H12" s="225">
        <f>IF(D12-5%&lt;0%,0%,D12-5%)</f>
        <v>0.18</v>
      </c>
      <c r="I12" s="48" t="s">
        <v>388</v>
      </c>
      <c r="J12" s="208">
        <f t="shared" ref="J12:J14" si="1">D12-C12</f>
        <v>0</v>
      </c>
    </row>
    <row r="13" spans="1:10" ht="15">
      <c r="A13" s="159" t="s">
        <v>384</v>
      </c>
      <c r="B13" s="245">
        <v>1.0500000000000001E-2</v>
      </c>
      <c r="C13" s="174">
        <v>0.03</v>
      </c>
      <c r="D13" s="156">
        <v>0.03</v>
      </c>
      <c r="E13" s="113" t="s">
        <v>6</v>
      </c>
      <c r="F13" s="224">
        <f>D13+5%</f>
        <v>0.08</v>
      </c>
      <c r="G13" s="220" t="s">
        <v>405</v>
      </c>
      <c r="H13" s="225">
        <f>IF(D13-5%&lt;0%,0%,D13-5%)</f>
        <v>0</v>
      </c>
      <c r="I13" s="68" t="s">
        <v>386</v>
      </c>
      <c r="J13" s="209">
        <f t="shared" si="1"/>
        <v>0</v>
      </c>
    </row>
    <row r="14" spans="1:10" ht="15.75" thickBot="1">
      <c r="A14" s="91" t="s">
        <v>389</v>
      </c>
      <c r="B14" s="244">
        <v>7.3099999999999998E-2</v>
      </c>
      <c r="C14" s="178">
        <v>0.08</v>
      </c>
      <c r="D14" s="157">
        <v>0.08</v>
      </c>
      <c r="E14" s="116" t="s">
        <v>6</v>
      </c>
      <c r="F14" s="226">
        <f>D14+5%</f>
        <v>0.13</v>
      </c>
      <c r="G14" s="223" t="s">
        <v>405</v>
      </c>
      <c r="H14" s="227">
        <f>IF(D14-5%&lt;0%,0%,D14-5%)</f>
        <v>0.03</v>
      </c>
      <c r="I14" s="52" t="s">
        <v>12</v>
      </c>
      <c r="J14" s="210">
        <f t="shared" si="1"/>
        <v>0</v>
      </c>
    </row>
    <row r="15" spans="1:10" ht="15.75" thickBot="1">
      <c r="A15" s="90" t="s">
        <v>3</v>
      </c>
      <c r="B15" s="92">
        <f>SUM(B4:B14)</f>
        <v>1.1623999999999999</v>
      </c>
      <c r="C15" s="107">
        <f>SUM(C4:C14)</f>
        <v>1.1400000000000001</v>
      </c>
      <c r="D15" s="127">
        <f>SUM(D4:D14)</f>
        <v>1.1400000000000001</v>
      </c>
      <c r="E15" s="114"/>
      <c r="F15" s="228"/>
      <c r="G15" s="221"/>
      <c r="H15" s="229"/>
      <c r="I15" s="56"/>
      <c r="J15" s="34">
        <f>SUM(J4:J14)</f>
        <v>0</v>
      </c>
    </row>
    <row r="16" spans="1:10" ht="15.75" thickBot="1">
      <c r="A16" s="91" t="s">
        <v>4</v>
      </c>
      <c r="B16" s="243">
        <v>0.20130000000000001</v>
      </c>
      <c r="C16" s="32">
        <v>0.2</v>
      </c>
      <c r="D16" s="128">
        <v>0.2</v>
      </c>
      <c r="E16" s="115" t="s">
        <v>5</v>
      </c>
      <c r="F16" s="230">
        <f>D16+6%</f>
        <v>0.26</v>
      </c>
      <c r="G16" s="222" t="s">
        <v>405</v>
      </c>
      <c r="H16" s="231">
        <f>IF(D16-6%&lt;0%,0%,D16-6%)</f>
        <v>0.14000000000000001</v>
      </c>
      <c r="I16" s="60" t="s">
        <v>19</v>
      </c>
      <c r="J16" s="36">
        <f>D16-C16</f>
        <v>0</v>
      </c>
    </row>
    <row r="17" spans="1:10" s="38" customFormat="1" ht="39" customHeight="1" thickBot="1">
      <c r="A17" s="212" t="s">
        <v>410</v>
      </c>
      <c r="B17" s="349">
        <v>3.0000000000000001E-3</v>
      </c>
      <c r="C17" s="350"/>
      <c r="D17" s="350"/>
      <c r="E17" s="350"/>
      <c r="F17" s="350"/>
      <c r="G17" s="350"/>
      <c r="H17" s="350"/>
      <c r="I17" s="350"/>
      <c r="J17" s="351"/>
    </row>
    <row r="18" spans="1:10">
      <c r="A18" s="37"/>
    </row>
    <row r="19" spans="1:10" ht="15">
      <c r="A19" s="11" t="s">
        <v>495</v>
      </c>
      <c r="B19" s="25"/>
      <c r="C19" s="290"/>
      <c r="D19" s="38"/>
      <c r="E19" s="26"/>
      <c r="H19" s="38"/>
    </row>
    <row r="20" spans="1:10" ht="45">
      <c r="A20" s="336" t="s">
        <v>0</v>
      </c>
      <c r="B20" s="336" t="s">
        <v>431</v>
      </c>
      <c r="C20" s="336" t="s">
        <v>494</v>
      </c>
      <c r="D20" s="336" t="s">
        <v>428</v>
      </c>
      <c r="E20" s="295" t="s">
        <v>1</v>
      </c>
      <c r="F20" s="338" t="s">
        <v>383</v>
      </c>
      <c r="G20" s="338"/>
      <c r="H20" s="338"/>
    </row>
    <row r="21" spans="1:10" ht="15">
      <c r="A21" s="292" t="s">
        <v>493</v>
      </c>
      <c r="B21" s="293">
        <v>0.2</v>
      </c>
      <c r="C21" s="294">
        <v>0.23</v>
      </c>
      <c r="D21" s="294">
        <f>C21-B21</f>
        <v>0.03</v>
      </c>
      <c r="E21" s="337" t="s">
        <v>5</v>
      </c>
      <c r="F21" s="297">
        <f>C21+6%</f>
        <v>0.29000000000000004</v>
      </c>
      <c r="G21" s="298" t="s">
        <v>405</v>
      </c>
      <c r="H21" s="299">
        <f>IF(C21-6%&lt;0%,0%,C21-6%)</f>
        <v>0.17</v>
      </c>
    </row>
  </sheetData>
  <mergeCells count="29">
    <mergeCell ref="F3:H3"/>
    <mergeCell ref="F4:F6"/>
    <mergeCell ref="G4:G6"/>
    <mergeCell ref="F7:F8"/>
    <mergeCell ref="G7:G8"/>
    <mergeCell ref="H7:H8"/>
    <mergeCell ref="H4:H6"/>
    <mergeCell ref="D9:D10"/>
    <mergeCell ref="E9:E10"/>
    <mergeCell ref="H9:H10"/>
    <mergeCell ref="B9:B10"/>
    <mergeCell ref="F9:F10"/>
    <mergeCell ref="G9:G10"/>
    <mergeCell ref="F20:H20"/>
    <mergeCell ref="J4:J6"/>
    <mergeCell ref="D7:D8"/>
    <mergeCell ref="J7:J8"/>
    <mergeCell ref="A4:A6"/>
    <mergeCell ref="C4:C6"/>
    <mergeCell ref="D4:D6"/>
    <mergeCell ref="E4:E6"/>
    <mergeCell ref="A7:A8"/>
    <mergeCell ref="C7:C8"/>
    <mergeCell ref="E7:E8"/>
    <mergeCell ref="B7:B8"/>
    <mergeCell ref="B4:B6"/>
    <mergeCell ref="B17:J17"/>
    <mergeCell ref="J9:J10"/>
    <mergeCell ref="C9:C10"/>
  </mergeCells>
  <conditionalFormatting sqref="J4:J16">
    <cfRule type="cellIs" dxfId="39" priority="1" operator="lessThan">
      <formula>0</formula>
    </cfRule>
    <cfRule type="cellIs" dxfId="38"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C21" sqref="C21"/>
    </sheetView>
  </sheetViews>
  <sheetFormatPr defaultRowHeight="14.25"/>
  <cols>
    <col min="1" max="1" width="57.5" bestFit="1" customWidth="1"/>
    <col min="2" max="2" width="14.125" bestFit="1" customWidth="1"/>
    <col min="3" max="3" width="13.625" bestFit="1" customWidth="1"/>
    <col min="4" max="4" width="12.125" bestFit="1" customWidth="1"/>
    <col min="5" max="5" width="8.5" bestFit="1" customWidth="1"/>
    <col min="6" max="6" width="4.625" bestFit="1" customWidth="1"/>
    <col min="7" max="7" width="1.5" bestFit="1" customWidth="1"/>
    <col min="8" max="8" width="4.625" bestFit="1" customWidth="1"/>
    <col min="9" max="9" width="31.875" bestFit="1" customWidth="1"/>
    <col min="10" max="10" width="16.75" bestFit="1" customWidth="1"/>
  </cols>
  <sheetData>
    <row r="1" spans="1:10" ht="16.5" thickBot="1">
      <c r="A1" s="155" t="s">
        <v>22</v>
      </c>
      <c r="B1" s="5"/>
      <c r="C1" s="5"/>
      <c r="D1" s="6"/>
      <c r="E1" s="5"/>
      <c r="F1" s="5"/>
      <c r="G1" s="5"/>
      <c r="H1" s="6"/>
    </row>
    <row r="2" spans="1:10" ht="15.75" thickTop="1" thickBot="1"/>
    <row r="3" spans="1:10" s="140" customFormat="1" ht="45" customHeight="1" thickBot="1">
      <c r="A3" s="141" t="s">
        <v>0</v>
      </c>
      <c r="B3" s="110" t="s">
        <v>407</v>
      </c>
      <c r="C3" s="40" t="s">
        <v>400</v>
      </c>
      <c r="D3" s="39" t="s">
        <v>401</v>
      </c>
      <c r="E3" s="112" t="s">
        <v>1</v>
      </c>
      <c r="F3" s="378" t="s">
        <v>383</v>
      </c>
      <c r="G3" s="378"/>
      <c r="H3" s="379"/>
      <c r="I3" s="143" t="s">
        <v>2</v>
      </c>
      <c r="J3" s="139" t="s">
        <v>408</v>
      </c>
    </row>
    <row r="4" spans="1:10">
      <c r="A4" s="416" t="s">
        <v>392</v>
      </c>
      <c r="B4" s="444">
        <v>0.38619999999999999</v>
      </c>
      <c r="C4" s="440">
        <v>0.4</v>
      </c>
      <c r="D4" s="429">
        <v>0.4</v>
      </c>
      <c r="E4" s="431" t="s">
        <v>5</v>
      </c>
      <c r="F4" s="380">
        <f>D4+6%</f>
        <v>0.46</v>
      </c>
      <c r="G4" s="382" t="s">
        <v>405</v>
      </c>
      <c r="H4" s="352">
        <f>IF(D4-6%&lt;0%,0%,D4-6%)</f>
        <v>0.34</v>
      </c>
      <c r="I4" s="42" t="s">
        <v>25</v>
      </c>
      <c r="J4" s="426">
        <f t="shared" ref="J4:J10" si="0">D4-C4</f>
        <v>0</v>
      </c>
    </row>
    <row r="5" spans="1:10">
      <c r="A5" s="417"/>
      <c r="B5" s="445"/>
      <c r="C5" s="440"/>
      <c r="D5" s="429"/>
      <c r="E5" s="432"/>
      <c r="F5" s="381"/>
      <c r="G5" s="383"/>
      <c r="H5" s="353"/>
      <c r="I5" s="42" t="s">
        <v>14</v>
      </c>
      <c r="J5" s="408">
        <f t="shared" si="0"/>
        <v>0</v>
      </c>
    </row>
    <row r="6" spans="1:10">
      <c r="A6" s="339"/>
      <c r="B6" s="446"/>
      <c r="C6" s="441"/>
      <c r="D6" s="430"/>
      <c r="E6" s="432"/>
      <c r="F6" s="375"/>
      <c r="G6" s="377"/>
      <c r="H6" s="354"/>
      <c r="I6" s="43"/>
      <c r="J6" s="409">
        <f t="shared" si="0"/>
        <v>0</v>
      </c>
    </row>
    <row r="7" spans="1:10">
      <c r="A7" s="423" t="s">
        <v>393</v>
      </c>
      <c r="B7" s="442">
        <v>0.25619999999999998</v>
      </c>
      <c r="C7" s="438">
        <v>0.22</v>
      </c>
      <c r="D7" s="427">
        <v>0.22</v>
      </c>
      <c r="E7" s="433" t="s">
        <v>6</v>
      </c>
      <c r="F7" s="384">
        <f>D7+5%</f>
        <v>0.27</v>
      </c>
      <c r="G7" s="386" t="s">
        <v>405</v>
      </c>
      <c r="H7" s="364">
        <f>IF(D7-5%&lt;0%,0%,D7-5%)</f>
        <v>0.16999999999999998</v>
      </c>
      <c r="I7" s="44" t="s">
        <v>15</v>
      </c>
      <c r="J7" s="410">
        <f t="shared" si="0"/>
        <v>0</v>
      </c>
    </row>
    <row r="8" spans="1:10">
      <c r="A8" s="424"/>
      <c r="B8" s="443"/>
      <c r="C8" s="439"/>
      <c r="D8" s="428"/>
      <c r="E8" s="433"/>
      <c r="F8" s="385"/>
      <c r="G8" s="387"/>
      <c r="H8" s="365"/>
      <c r="I8" s="43" t="s">
        <v>16</v>
      </c>
      <c r="J8" s="409">
        <f t="shared" si="0"/>
        <v>0</v>
      </c>
    </row>
    <row r="9" spans="1:10" ht="14.25" customHeight="1">
      <c r="A9" s="161" t="s">
        <v>391</v>
      </c>
      <c r="B9" s="447">
        <v>0.1663</v>
      </c>
      <c r="C9" s="438">
        <v>0.14000000000000001</v>
      </c>
      <c r="D9" s="427">
        <v>0.14000000000000001</v>
      </c>
      <c r="E9" s="346" t="s">
        <v>5</v>
      </c>
      <c r="F9" s="374">
        <f>D9+6%</f>
        <v>0.2</v>
      </c>
      <c r="G9" s="376" t="s">
        <v>405</v>
      </c>
      <c r="H9" s="372">
        <f>IF(D9-6%&lt;0%,0%,D9-6%)</f>
        <v>8.0000000000000016E-2</v>
      </c>
      <c r="I9" s="44" t="s">
        <v>17</v>
      </c>
      <c r="J9" s="410">
        <f t="shared" si="0"/>
        <v>0</v>
      </c>
    </row>
    <row r="10" spans="1:10">
      <c r="A10" s="89"/>
      <c r="B10" s="448"/>
      <c r="C10" s="439"/>
      <c r="D10" s="428"/>
      <c r="E10" s="346"/>
      <c r="F10" s="375"/>
      <c r="G10" s="377"/>
      <c r="H10" s="373"/>
      <c r="I10" s="45" t="s">
        <v>18</v>
      </c>
      <c r="J10" s="409">
        <f t="shared" si="0"/>
        <v>0</v>
      </c>
    </row>
    <row r="11" spans="1:10" ht="15">
      <c r="A11" s="79" t="s">
        <v>11</v>
      </c>
      <c r="B11" s="246">
        <v>1.84E-2</v>
      </c>
      <c r="C11" s="175">
        <v>0.04</v>
      </c>
      <c r="D11" s="156">
        <v>0.04</v>
      </c>
      <c r="E11" s="113" t="s">
        <v>6</v>
      </c>
      <c r="F11" s="224">
        <f>D11+5%</f>
        <v>0.09</v>
      </c>
      <c r="G11" s="220" t="s">
        <v>405</v>
      </c>
      <c r="H11" s="225">
        <f>IF(D11-5%&lt;0%,0%,D11-5%)</f>
        <v>0</v>
      </c>
      <c r="I11" s="67" t="s">
        <v>385</v>
      </c>
      <c r="J11" s="208">
        <f>D11-C11</f>
        <v>0</v>
      </c>
    </row>
    <row r="12" spans="1:10" ht="15">
      <c r="A12" s="159" t="s">
        <v>390</v>
      </c>
      <c r="B12" s="246">
        <v>0.15140000000000001</v>
      </c>
      <c r="C12" s="175">
        <v>0.15</v>
      </c>
      <c r="D12" s="156">
        <v>0.15</v>
      </c>
      <c r="E12" s="113" t="s">
        <v>6</v>
      </c>
      <c r="F12" s="224">
        <f>D12+5%</f>
        <v>0.2</v>
      </c>
      <c r="G12" s="220" t="s">
        <v>405</v>
      </c>
      <c r="H12" s="225">
        <f>IF(D12-5%&lt;0%,0%,D12-5%)</f>
        <v>9.9999999999999992E-2</v>
      </c>
      <c r="I12" s="48" t="s">
        <v>388</v>
      </c>
      <c r="J12" s="208">
        <f>D12-C12</f>
        <v>0</v>
      </c>
    </row>
    <row r="13" spans="1:10" ht="15">
      <c r="A13" s="159" t="s">
        <v>384</v>
      </c>
      <c r="B13" s="246">
        <v>5.5999999999999999E-3</v>
      </c>
      <c r="C13" s="175">
        <v>0.03</v>
      </c>
      <c r="D13" s="156">
        <v>0.03</v>
      </c>
      <c r="E13" s="113" t="s">
        <v>6</v>
      </c>
      <c r="F13" s="224">
        <f>D13+5%</f>
        <v>0.08</v>
      </c>
      <c r="G13" s="220" t="s">
        <v>405</v>
      </c>
      <c r="H13" s="225">
        <f>IF(D13-5%&lt;0%,0%,D13-5%)</f>
        <v>0</v>
      </c>
      <c r="I13" s="68" t="s">
        <v>386</v>
      </c>
      <c r="J13" s="209">
        <f>D13-C13</f>
        <v>0</v>
      </c>
    </row>
    <row r="14" spans="1:10" ht="15.75" thickBot="1">
      <c r="A14" s="91" t="s">
        <v>389</v>
      </c>
      <c r="B14" s="247">
        <v>9.4799999999999995E-2</v>
      </c>
      <c r="C14" s="179">
        <v>0.09</v>
      </c>
      <c r="D14" s="157">
        <v>0.09</v>
      </c>
      <c r="E14" s="116" t="s">
        <v>6</v>
      </c>
      <c r="F14" s="226">
        <f>D14+5%</f>
        <v>0.14000000000000001</v>
      </c>
      <c r="G14" s="223" t="s">
        <v>405</v>
      </c>
      <c r="H14" s="227">
        <f>IF(D14-5%&lt;0%,0%,D14-5%)</f>
        <v>3.9999999999999994E-2</v>
      </c>
      <c r="I14" s="52" t="s">
        <v>12</v>
      </c>
      <c r="J14" s="209">
        <f>D14-C14</f>
        <v>0</v>
      </c>
    </row>
    <row r="15" spans="1:10" ht="15.75" thickBot="1">
      <c r="A15" s="90" t="s">
        <v>3</v>
      </c>
      <c r="B15" s="92">
        <f>SUM(B4:B14)</f>
        <v>1.0789</v>
      </c>
      <c r="C15" s="135">
        <f>SUM(C4:C14)</f>
        <v>1.07</v>
      </c>
      <c r="D15" s="127">
        <f>SUM(D4:D14)</f>
        <v>1.07</v>
      </c>
      <c r="E15" s="114"/>
      <c r="F15" s="228"/>
      <c r="G15" s="221"/>
      <c r="H15" s="229"/>
      <c r="I15" s="56"/>
      <c r="J15" s="34">
        <f>SUM(J4:J14)</f>
        <v>0</v>
      </c>
    </row>
    <row r="16" spans="1:10" ht="15.75" thickBot="1">
      <c r="A16" s="91" t="s">
        <v>4</v>
      </c>
      <c r="B16" s="248">
        <v>0.1472</v>
      </c>
      <c r="C16" s="136">
        <v>0.19</v>
      </c>
      <c r="D16" s="128">
        <v>0.19</v>
      </c>
      <c r="E16" s="59" t="s">
        <v>5</v>
      </c>
      <c r="F16" s="230">
        <f>D16+6%</f>
        <v>0.25</v>
      </c>
      <c r="G16" s="222" t="s">
        <v>405</v>
      </c>
      <c r="H16" s="231">
        <f>IF(D16-6%&lt;0%,0%,D16-6%)</f>
        <v>0.13</v>
      </c>
      <c r="I16" s="60" t="s">
        <v>19</v>
      </c>
      <c r="J16" s="36">
        <f>D16-C16</f>
        <v>0</v>
      </c>
    </row>
    <row r="17" spans="1:10" s="38" customFormat="1" ht="39" customHeight="1" thickBot="1">
      <c r="A17" s="212" t="s">
        <v>410</v>
      </c>
      <c r="B17" s="349">
        <v>2.5000000000000001E-3</v>
      </c>
      <c r="C17" s="350"/>
      <c r="D17" s="350"/>
      <c r="E17" s="350"/>
      <c r="F17" s="350"/>
      <c r="G17" s="350"/>
      <c r="H17" s="350"/>
      <c r="I17" s="350"/>
      <c r="J17" s="351"/>
    </row>
    <row r="19" spans="1:10" ht="15">
      <c r="A19" s="11" t="s">
        <v>495</v>
      </c>
      <c r="B19" s="25"/>
      <c r="C19" s="290"/>
      <c r="D19" s="38"/>
      <c r="E19" s="26"/>
      <c r="F19" s="38"/>
      <c r="G19" s="38"/>
      <c r="H19" s="38"/>
    </row>
    <row r="20" spans="1:10" ht="45">
      <c r="A20" s="336" t="s">
        <v>0</v>
      </c>
      <c r="B20" s="336" t="s">
        <v>431</v>
      </c>
      <c r="C20" s="336" t="s">
        <v>494</v>
      </c>
      <c r="D20" s="336" t="s">
        <v>428</v>
      </c>
      <c r="E20" s="295" t="s">
        <v>1</v>
      </c>
      <c r="F20" s="338" t="s">
        <v>383</v>
      </c>
      <c r="G20" s="338"/>
      <c r="H20" s="338"/>
    </row>
    <row r="21" spans="1:10" ht="15">
      <c r="A21" s="292" t="s">
        <v>493</v>
      </c>
      <c r="B21" s="293">
        <v>0.19</v>
      </c>
      <c r="C21" s="294">
        <v>0.22</v>
      </c>
      <c r="D21" s="294">
        <f>C21-B21</f>
        <v>0.03</v>
      </c>
      <c r="E21" s="337" t="s">
        <v>5</v>
      </c>
      <c r="F21" s="297">
        <f>C21+6%</f>
        <v>0.28000000000000003</v>
      </c>
      <c r="G21" s="298" t="s">
        <v>405</v>
      </c>
      <c r="H21" s="299">
        <f>IF(C21-6%&lt;0%,0%,C21-6%)</f>
        <v>0.16</v>
      </c>
    </row>
  </sheetData>
  <mergeCells count="29">
    <mergeCell ref="F3:H3"/>
    <mergeCell ref="F4:F6"/>
    <mergeCell ref="G4:G6"/>
    <mergeCell ref="F7:F8"/>
    <mergeCell ref="G7:G8"/>
    <mergeCell ref="D9:D10"/>
    <mergeCell ref="E9:E10"/>
    <mergeCell ref="H9:H10"/>
    <mergeCell ref="B9:B10"/>
    <mergeCell ref="J9:J10"/>
    <mergeCell ref="C9:C10"/>
    <mergeCell ref="F9:F10"/>
    <mergeCell ref="G9:G10"/>
    <mergeCell ref="F20:H20"/>
    <mergeCell ref="J4:J6"/>
    <mergeCell ref="A7:A8"/>
    <mergeCell ref="C7:C8"/>
    <mergeCell ref="D7:D8"/>
    <mergeCell ref="E7:E8"/>
    <mergeCell ref="H7:H8"/>
    <mergeCell ref="J7:J8"/>
    <mergeCell ref="A4:A6"/>
    <mergeCell ref="C4:C6"/>
    <mergeCell ref="D4:D6"/>
    <mergeCell ref="E4:E6"/>
    <mergeCell ref="H4:H6"/>
    <mergeCell ref="B7:B8"/>
    <mergeCell ref="B4:B6"/>
    <mergeCell ref="B17:J17"/>
  </mergeCells>
  <conditionalFormatting sqref="J4:J16">
    <cfRule type="cellIs" dxfId="37" priority="1" operator="lessThan">
      <formula>0</formula>
    </cfRule>
    <cfRule type="cellIs" dxfId="3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9"/>
  <sheetViews>
    <sheetView rightToLeft="1" topLeftCell="A7" zoomScale="110" zoomScaleNormal="110" workbookViewId="0">
      <selection activeCell="C30" sqref="C30"/>
    </sheetView>
  </sheetViews>
  <sheetFormatPr defaultColWidth="9" defaultRowHeight="14.25"/>
  <cols>
    <col min="1" max="1" width="57.5" style="8" bestFit="1" customWidth="1"/>
    <col min="2" max="3" width="14.125" style="8" bestFit="1" customWidth="1"/>
    <col min="4" max="4" width="11.75" style="8" bestFit="1" customWidth="1"/>
    <col min="5" max="5" width="8.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9" style="8"/>
  </cols>
  <sheetData>
    <row r="1" spans="1:10" ht="16.5" thickBot="1">
      <c r="A1" s="155" t="s">
        <v>23</v>
      </c>
      <c r="B1" s="5"/>
      <c r="C1" s="5"/>
      <c r="D1" s="5"/>
      <c r="E1" s="6"/>
      <c r="F1" s="6"/>
      <c r="G1" s="6"/>
      <c r="H1" s="5"/>
      <c r="I1" s="6"/>
    </row>
    <row r="2" spans="1:10" ht="15.75" thickTop="1" thickBot="1"/>
    <row r="3" spans="1:10" s="26" customFormat="1" ht="45.75" thickBot="1">
      <c r="A3" s="141" t="s">
        <v>0</v>
      </c>
      <c r="B3" s="110" t="s">
        <v>407</v>
      </c>
      <c r="C3" s="40" t="s">
        <v>400</v>
      </c>
      <c r="D3" s="39" t="s">
        <v>401</v>
      </c>
      <c r="E3" s="112" t="s">
        <v>1</v>
      </c>
      <c r="F3" s="378" t="s">
        <v>383</v>
      </c>
      <c r="G3" s="378"/>
      <c r="H3" s="379"/>
      <c r="I3" s="143" t="s">
        <v>2</v>
      </c>
      <c r="J3" s="139" t="s">
        <v>408</v>
      </c>
    </row>
    <row r="4" spans="1:10">
      <c r="A4" s="416" t="s">
        <v>392</v>
      </c>
      <c r="B4" s="444">
        <v>0.2737</v>
      </c>
      <c r="C4" s="419">
        <v>0.3</v>
      </c>
      <c r="D4" s="429">
        <v>0.3</v>
      </c>
      <c r="E4" s="431" t="s">
        <v>5</v>
      </c>
      <c r="F4" s="380">
        <f>D4+6%</f>
        <v>0.36</v>
      </c>
      <c r="G4" s="382" t="s">
        <v>405</v>
      </c>
      <c r="H4" s="352">
        <f>IF(D4-6%&lt;0%,0%,D4-6%)</f>
        <v>0.24</v>
      </c>
      <c r="I4" s="42" t="s">
        <v>25</v>
      </c>
      <c r="J4" s="426">
        <f>D4-C4</f>
        <v>0</v>
      </c>
    </row>
    <row r="5" spans="1:10">
      <c r="A5" s="417"/>
      <c r="B5" s="445"/>
      <c r="C5" s="419"/>
      <c r="D5" s="429"/>
      <c r="E5" s="432"/>
      <c r="F5" s="381"/>
      <c r="G5" s="383"/>
      <c r="H5" s="353"/>
      <c r="I5" s="42" t="s">
        <v>14</v>
      </c>
      <c r="J5" s="408"/>
    </row>
    <row r="6" spans="1:10">
      <c r="A6" s="339"/>
      <c r="B6" s="446"/>
      <c r="C6" s="420"/>
      <c r="D6" s="430"/>
      <c r="E6" s="432"/>
      <c r="F6" s="375"/>
      <c r="G6" s="377"/>
      <c r="H6" s="354"/>
      <c r="I6" s="43"/>
      <c r="J6" s="409"/>
    </row>
    <row r="7" spans="1:10">
      <c r="A7" s="423" t="s">
        <v>393</v>
      </c>
      <c r="B7" s="442">
        <v>0.34989999999999999</v>
      </c>
      <c r="C7" s="421">
        <v>0.32</v>
      </c>
      <c r="D7" s="427">
        <v>0.32</v>
      </c>
      <c r="E7" s="433" t="s">
        <v>6</v>
      </c>
      <c r="F7" s="384">
        <f>D7+5%</f>
        <v>0.37</v>
      </c>
      <c r="G7" s="386" t="s">
        <v>405</v>
      </c>
      <c r="H7" s="364">
        <f>IF(D7-5%&lt;0%,0%,D7-5%)</f>
        <v>0.27</v>
      </c>
      <c r="I7" s="44" t="s">
        <v>15</v>
      </c>
      <c r="J7" s="410">
        <f>D7-C7</f>
        <v>0</v>
      </c>
    </row>
    <row r="8" spans="1:10">
      <c r="A8" s="424"/>
      <c r="B8" s="443"/>
      <c r="C8" s="422"/>
      <c r="D8" s="428"/>
      <c r="E8" s="433"/>
      <c r="F8" s="385"/>
      <c r="G8" s="387"/>
      <c r="H8" s="365"/>
      <c r="I8" s="43" t="s">
        <v>16</v>
      </c>
      <c r="J8" s="409"/>
    </row>
    <row r="9" spans="1:10" ht="14.25" customHeight="1">
      <c r="A9" s="161" t="s">
        <v>391</v>
      </c>
      <c r="B9" s="447">
        <v>0.17330000000000001</v>
      </c>
      <c r="C9" s="421">
        <v>0.14000000000000001</v>
      </c>
      <c r="D9" s="427">
        <v>0.14000000000000001</v>
      </c>
      <c r="E9" s="346" t="s">
        <v>5</v>
      </c>
      <c r="F9" s="374">
        <f>D9+6%</f>
        <v>0.2</v>
      </c>
      <c r="G9" s="376" t="s">
        <v>405</v>
      </c>
      <c r="H9" s="372">
        <f>IF(D9-6%&lt;0%,0%,D9-6%)</f>
        <v>8.0000000000000016E-2</v>
      </c>
      <c r="I9" s="44" t="s">
        <v>17</v>
      </c>
      <c r="J9" s="410">
        <f>D9-C9</f>
        <v>0</v>
      </c>
    </row>
    <row r="10" spans="1:10">
      <c r="A10" s="89"/>
      <c r="B10" s="448"/>
      <c r="C10" s="422"/>
      <c r="D10" s="428"/>
      <c r="E10" s="346"/>
      <c r="F10" s="375"/>
      <c r="G10" s="377"/>
      <c r="H10" s="373"/>
      <c r="I10" s="45" t="s">
        <v>18</v>
      </c>
      <c r="J10" s="409"/>
    </row>
    <row r="11" spans="1:10" ht="15">
      <c r="A11" s="79" t="s">
        <v>11</v>
      </c>
      <c r="B11" s="246">
        <v>1.9199999999999998E-2</v>
      </c>
      <c r="C11" s="174">
        <v>0.04</v>
      </c>
      <c r="D11" s="156">
        <v>0.04</v>
      </c>
      <c r="E11" s="249" t="s">
        <v>6</v>
      </c>
      <c r="F11" s="224">
        <f>D11+5%</f>
        <v>0.09</v>
      </c>
      <c r="G11" s="220" t="s">
        <v>405</v>
      </c>
      <c r="H11" s="225">
        <f>IF(D11-5%&lt;0%,0%,D11-5%)</f>
        <v>0</v>
      </c>
      <c r="I11" s="67" t="s">
        <v>385</v>
      </c>
      <c r="J11" s="208">
        <f t="shared" ref="J11:J16" si="0">D11-C11</f>
        <v>0</v>
      </c>
    </row>
    <row r="12" spans="1:10" s="38" customFormat="1" ht="15">
      <c r="A12" s="159" t="s">
        <v>390</v>
      </c>
      <c r="B12" s="246">
        <v>0.15290000000000001</v>
      </c>
      <c r="C12" s="174">
        <v>0.15</v>
      </c>
      <c r="D12" s="156">
        <v>0.15</v>
      </c>
      <c r="E12" s="249" t="s">
        <v>6</v>
      </c>
      <c r="F12" s="224">
        <f>D12+5%</f>
        <v>0.2</v>
      </c>
      <c r="G12" s="220" t="s">
        <v>405</v>
      </c>
      <c r="H12" s="225">
        <f>IF(D12-5%&lt;0%,0%,D12-5%)</f>
        <v>9.9999999999999992E-2</v>
      </c>
      <c r="I12" s="48" t="s">
        <v>388</v>
      </c>
      <c r="J12" s="208">
        <f t="shared" si="0"/>
        <v>0</v>
      </c>
    </row>
    <row r="13" spans="1:10" ht="15">
      <c r="A13" s="159" t="s">
        <v>384</v>
      </c>
      <c r="B13" s="246">
        <v>9.2999999999999992E-3</v>
      </c>
      <c r="C13" s="174">
        <v>0.02</v>
      </c>
      <c r="D13" s="156">
        <v>0.02</v>
      </c>
      <c r="E13" s="249" t="s">
        <v>6</v>
      </c>
      <c r="F13" s="224">
        <f>D13+5%</f>
        <v>7.0000000000000007E-2</v>
      </c>
      <c r="G13" s="220" t="s">
        <v>405</v>
      </c>
      <c r="H13" s="225">
        <f>IF(D13-5%&lt;0%,0%,D13-5%)</f>
        <v>0</v>
      </c>
      <c r="I13" s="68" t="s">
        <v>386</v>
      </c>
      <c r="J13" s="209">
        <f t="shared" si="0"/>
        <v>0</v>
      </c>
    </row>
    <row r="14" spans="1:10" ht="15.75" thickBot="1">
      <c r="A14" s="91" t="s">
        <v>389</v>
      </c>
      <c r="B14" s="247">
        <v>6.4199999999999993E-2</v>
      </c>
      <c r="C14" s="178">
        <v>0.08</v>
      </c>
      <c r="D14" s="157">
        <v>0.08</v>
      </c>
      <c r="E14" s="116" t="s">
        <v>6</v>
      </c>
      <c r="F14" s="226">
        <f>D14+5%</f>
        <v>0.13</v>
      </c>
      <c r="G14" s="223" t="s">
        <v>405</v>
      </c>
      <c r="H14" s="227">
        <f>IF(D14-5%&lt;0%,0%,D14-5%)</f>
        <v>0.03</v>
      </c>
      <c r="I14" s="52" t="s">
        <v>12</v>
      </c>
      <c r="J14" s="210">
        <f t="shared" si="0"/>
        <v>0</v>
      </c>
    </row>
    <row r="15" spans="1:10" ht="15.75" thickBot="1">
      <c r="A15" s="90" t="s">
        <v>3</v>
      </c>
      <c r="B15" s="92">
        <f>SUM(B4:B14)</f>
        <v>1.0425</v>
      </c>
      <c r="C15" s="107">
        <f>SUM(C4:C14)</f>
        <v>1.05</v>
      </c>
      <c r="D15" s="127">
        <f>SUM(D4:D14)</f>
        <v>1.05</v>
      </c>
      <c r="E15" s="35"/>
      <c r="F15" s="228"/>
      <c r="G15" s="221"/>
      <c r="H15" s="229"/>
      <c r="I15" s="56"/>
      <c r="J15" s="211">
        <f t="shared" si="0"/>
        <v>0</v>
      </c>
    </row>
    <row r="16" spans="1:10" ht="15.75" thickBot="1">
      <c r="A16" s="91" t="s">
        <v>4</v>
      </c>
      <c r="B16" s="248">
        <v>0.1439</v>
      </c>
      <c r="C16" s="123">
        <v>0.18</v>
      </c>
      <c r="D16" s="137">
        <v>0.18</v>
      </c>
      <c r="E16" s="59" t="s">
        <v>5</v>
      </c>
      <c r="F16" s="230">
        <f>D16+6%</f>
        <v>0.24</v>
      </c>
      <c r="G16" s="222" t="s">
        <v>405</v>
      </c>
      <c r="H16" s="231">
        <f>IF(D16-6%&lt;0%,0%,D16-6%)</f>
        <v>0.12</v>
      </c>
      <c r="I16" s="60" t="s">
        <v>19</v>
      </c>
      <c r="J16" s="36">
        <f t="shared" si="0"/>
        <v>0</v>
      </c>
    </row>
    <row r="17" spans="1:10" s="38" customFormat="1" ht="39" customHeight="1" thickBot="1">
      <c r="A17" s="212" t="s">
        <v>410</v>
      </c>
      <c r="B17" s="349">
        <v>2.5000000000000001E-3</v>
      </c>
      <c r="C17" s="350"/>
      <c r="D17" s="350"/>
      <c r="E17" s="350"/>
      <c r="F17" s="350"/>
      <c r="G17" s="350"/>
      <c r="H17" s="350"/>
      <c r="I17" s="350"/>
      <c r="J17" s="351"/>
    </row>
    <row r="19" spans="1:10" ht="15">
      <c r="A19" s="11" t="s">
        <v>429</v>
      </c>
      <c r="B19" s="25"/>
      <c r="C19" s="290"/>
      <c r="D19" s="38"/>
      <c r="E19" s="26"/>
    </row>
    <row r="20" spans="1:10" ht="45">
      <c r="A20" s="291" t="s">
        <v>0</v>
      </c>
      <c r="B20" s="291" t="s">
        <v>431</v>
      </c>
      <c r="C20" s="291" t="s">
        <v>432</v>
      </c>
      <c r="D20" s="291" t="s">
        <v>428</v>
      </c>
      <c r="E20" s="295" t="s">
        <v>1</v>
      </c>
      <c r="F20" s="338" t="s">
        <v>383</v>
      </c>
      <c r="G20" s="338"/>
      <c r="H20" s="338"/>
    </row>
    <row r="21" spans="1:10" ht="15">
      <c r="A21" s="292" t="s">
        <v>45</v>
      </c>
      <c r="B21" s="293">
        <v>0.3</v>
      </c>
      <c r="C21" s="294">
        <v>0.23</v>
      </c>
      <c r="D21" s="294">
        <f>C21-B21</f>
        <v>-6.9999999999999979E-2</v>
      </c>
      <c r="E21" s="296" t="s">
        <v>5</v>
      </c>
      <c r="F21" s="297">
        <f>C21+6%</f>
        <v>0.29000000000000004</v>
      </c>
      <c r="G21" s="298" t="s">
        <v>405</v>
      </c>
      <c r="H21" s="299">
        <f>IF(C21-6%&lt;0%,0%,C21-6%)</f>
        <v>0.17</v>
      </c>
    </row>
    <row r="22" spans="1:10" s="38" customFormat="1" ht="15">
      <c r="A22" s="292" t="s">
        <v>433</v>
      </c>
      <c r="B22" s="293">
        <v>0.32</v>
      </c>
      <c r="C22" s="294">
        <v>0.27</v>
      </c>
      <c r="D22" s="294">
        <f t="shared" ref="D22:D23" si="1">C22-B22</f>
        <v>-4.9999999999999989E-2</v>
      </c>
      <c r="E22" s="296" t="s">
        <v>6</v>
      </c>
      <c r="F22" s="297">
        <f>C22+5%</f>
        <v>0.32</v>
      </c>
      <c r="G22" s="298" t="s">
        <v>405</v>
      </c>
      <c r="H22" s="299">
        <f>IF(C22-5%&lt;0%,0%,C22-5%)</f>
        <v>0.22000000000000003</v>
      </c>
    </row>
    <row r="23" spans="1:10" s="38" customFormat="1" ht="15">
      <c r="A23" s="292" t="s">
        <v>430</v>
      </c>
      <c r="B23" s="293">
        <v>0.14000000000000001</v>
      </c>
      <c r="C23" s="294">
        <v>0.19</v>
      </c>
      <c r="D23" s="294">
        <f t="shared" si="1"/>
        <v>4.9999999999999989E-2</v>
      </c>
      <c r="E23" s="296" t="s">
        <v>5</v>
      </c>
      <c r="F23" s="297">
        <f>C23+6%</f>
        <v>0.25</v>
      </c>
      <c r="G23" s="298" t="s">
        <v>405</v>
      </c>
      <c r="H23" s="299">
        <f>IF(C23-6%&lt;0%,0%,C23-6%)</f>
        <v>0.13</v>
      </c>
    </row>
    <row r="24" spans="1:10" s="38" customFormat="1" ht="15">
      <c r="A24" s="292" t="s">
        <v>389</v>
      </c>
      <c r="B24" s="293">
        <v>0.08</v>
      </c>
      <c r="C24" s="294">
        <v>0.1</v>
      </c>
      <c r="D24" s="294">
        <f t="shared" ref="D24:D25" si="2">C24-B24</f>
        <v>2.0000000000000004E-2</v>
      </c>
      <c r="E24" s="296" t="s">
        <v>6</v>
      </c>
      <c r="F24" s="297">
        <f>C24+5%</f>
        <v>0.15000000000000002</v>
      </c>
      <c r="G24" s="298" t="s">
        <v>405</v>
      </c>
      <c r="H24" s="299">
        <f>IF(C24-5%&lt;0%,0%,C24-5%)</f>
        <v>0.05</v>
      </c>
    </row>
    <row r="25" spans="1:10" s="38" customFormat="1" ht="15">
      <c r="A25" s="292" t="s">
        <v>4</v>
      </c>
      <c r="B25" s="293">
        <v>0.18</v>
      </c>
      <c r="C25" s="294">
        <v>0.16</v>
      </c>
      <c r="D25" s="294">
        <f t="shared" si="2"/>
        <v>-1.999999999999999E-2</v>
      </c>
      <c r="E25" s="296" t="s">
        <v>5</v>
      </c>
      <c r="F25" s="297">
        <f t="shared" ref="F25" si="3">C25+6%</f>
        <v>0.22</v>
      </c>
      <c r="G25" s="298" t="s">
        <v>405</v>
      </c>
      <c r="H25" s="299">
        <f t="shared" ref="H25" si="4">IF(C25-6%&lt;0%,0%,C25-6%)</f>
        <v>0.1</v>
      </c>
    </row>
    <row r="27" spans="1:10" ht="15">
      <c r="A27" s="11" t="s">
        <v>495</v>
      </c>
      <c r="B27" s="25"/>
      <c r="C27" s="290"/>
      <c r="D27" s="38"/>
      <c r="E27" s="26"/>
      <c r="H27" s="38"/>
    </row>
    <row r="28" spans="1:10" ht="45">
      <c r="A28" s="336" t="s">
        <v>0</v>
      </c>
      <c r="B28" s="336" t="s">
        <v>431</v>
      </c>
      <c r="C28" s="336" t="s">
        <v>494</v>
      </c>
      <c r="D28" s="336" t="s">
        <v>428</v>
      </c>
      <c r="E28" s="295" t="s">
        <v>1</v>
      </c>
      <c r="F28" s="338" t="s">
        <v>383</v>
      </c>
      <c r="G28" s="338"/>
      <c r="H28" s="338"/>
    </row>
    <row r="29" spans="1:10" ht="15">
      <c r="A29" s="292" t="s">
        <v>493</v>
      </c>
      <c r="B29" s="293">
        <v>0.16</v>
      </c>
      <c r="C29" s="294">
        <v>0.19</v>
      </c>
      <c r="D29" s="294">
        <f>C29-B29</f>
        <v>0.03</v>
      </c>
      <c r="E29" s="337" t="s">
        <v>5</v>
      </c>
      <c r="F29" s="297">
        <f>C29+6%</f>
        <v>0.25</v>
      </c>
      <c r="G29" s="298" t="s">
        <v>405</v>
      </c>
      <c r="H29" s="299">
        <f>IF(C29-6%&lt;0%,0%,C29-6%)</f>
        <v>0.13</v>
      </c>
    </row>
  </sheetData>
  <mergeCells count="30">
    <mergeCell ref="F3:H3"/>
    <mergeCell ref="F4:F6"/>
    <mergeCell ref="G4:G6"/>
    <mergeCell ref="F7:F8"/>
    <mergeCell ref="G7:G8"/>
    <mergeCell ref="B17:J17"/>
    <mergeCell ref="D9:D10"/>
    <mergeCell ref="E9:E10"/>
    <mergeCell ref="H9:H10"/>
    <mergeCell ref="B9:B10"/>
    <mergeCell ref="J9:J10"/>
    <mergeCell ref="C9:C10"/>
    <mergeCell ref="F9:F10"/>
    <mergeCell ref="G9:G10"/>
    <mergeCell ref="F28:H28"/>
    <mergeCell ref="F20:H20"/>
    <mergeCell ref="J4:J6"/>
    <mergeCell ref="A7:A8"/>
    <mergeCell ref="C7:C8"/>
    <mergeCell ref="D7:D8"/>
    <mergeCell ref="E7:E8"/>
    <mergeCell ref="H7:H8"/>
    <mergeCell ref="J7:J8"/>
    <mergeCell ref="A4:A6"/>
    <mergeCell ref="C4:C6"/>
    <mergeCell ref="D4:D6"/>
    <mergeCell ref="E4:E6"/>
    <mergeCell ref="H4:H6"/>
    <mergeCell ref="B7:B8"/>
    <mergeCell ref="B4:B6"/>
  </mergeCells>
  <conditionalFormatting sqref="J4:J16">
    <cfRule type="cellIs" dxfId="35" priority="1" operator="lessThan">
      <formula>0</formula>
    </cfRule>
    <cfRule type="cellIs" dxfId="34"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6"/>
  <sheetViews>
    <sheetView rightToLeft="1" tabSelected="1" topLeftCell="A7" zoomScale="110" zoomScaleNormal="110" workbookViewId="0">
      <selection activeCell="C27" sqref="C27"/>
    </sheetView>
  </sheetViews>
  <sheetFormatPr defaultColWidth="9" defaultRowHeight="14.25"/>
  <cols>
    <col min="1" max="1" width="54.25" style="8" bestFit="1" customWidth="1"/>
    <col min="2" max="2" width="15.375" style="8" bestFit="1" customWidth="1"/>
    <col min="3" max="3" width="13.625" style="8" bestFit="1" customWidth="1"/>
    <col min="4" max="4" width="11.2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c r="A1" s="155" t="s">
        <v>387</v>
      </c>
    </row>
    <row r="2" spans="1:10" ht="13.5" customHeight="1" thickTop="1" thickBot="1"/>
    <row r="3" spans="1:10" ht="46.9" customHeight="1" thickBot="1">
      <c r="A3" s="141" t="s">
        <v>0</v>
      </c>
      <c r="B3" s="110" t="s">
        <v>407</v>
      </c>
      <c r="C3" s="40" t="s">
        <v>400</v>
      </c>
      <c r="D3" s="39" t="s">
        <v>401</v>
      </c>
      <c r="E3" s="112" t="s">
        <v>1</v>
      </c>
      <c r="F3" s="378" t="s">
        <v>383</v>
      </c>
      <c r="G3" s="378"/>
      <c r="H3" s="379"/>
      <c r="I3" s="143" t="s">
        <v>2</v>
      </c>
      <c r="J3" s="139" t="s">
        <v>408</v>
      </c>
    </row>
    <row r="4" spans="1:10" ht="13.5" customHeight="1">
      <c r="A4" s="416" t="s">
        <v>392</v>
      </c>
      <c r="B4" s="444">
        <v>0.21870000000000001</v>
      </c>
      <c r="C4" s="419">
        <v>0.26</v>
      </c>
      <c r="D4" s="429">
        <v>0.26</v>
      </c>
      <c r="E4" s="431" t="s">
        <v>5</v>
      </c>
      <c r="F4" s="380">
        <f>D4+6%</f>
        <v>0.32</v>
      </c>
      <c r="G4" s="382" t="s">
        <v>405</v>
      </c>
      <c r="H4" s="352">
        <f>IF(D4-6%&lt;0%,0%,D4-6%)</f>
        <v>0.2</v>
      </c>
      <c r="I4" s="42" t="s">
        <v>25</v>
      </c>
      <c r="J4" s="426">
        <f>D4-C4</f>
        <v>0</v>
      </c>
    </row>
    <row r="5" spans="1:10" ht="13.5" customHeight="1">
      <c r="A5" s="417"/>
      <c r="B5" s="445"/>
      <c r="C5" s="419"/>
      <c r="D5" s="429"/>
      <c r="E5" s="432"/>
      <c r="F5" s="381"/>
      <c r="G5" s="383"/>
      <c r="H5" s="353"/>
      <c r="I5" s="42" t="s">
        <v>14</v>
      </c>
      <c r="J5" s="408"/>
    </row>
    <row r="6" spans="1:10" ht="13.5" customHeight="1">
      <c r="A6" s="339"/>
      <c r="B6" s="446"/>
      <c r="C6" s="420"/>
      <c r="D6" s="430"/>
      <c r="E6" s="432"/>
      <c r="F6" s="375"/>
      <c r="G6" s="377"/>
      <c r="H6" s="354"/>
      <c r="I6" s="43"/>
      <c r="J6" s="409"/>
    </row>
    <row r="7" spans="1:10" ht="13.5" customHeight="1">
      <c r="A7" s="423" t="s">
        <v>393</v>
      </c>
      <c r="B7" s="442">
        <v>0.3619</v>
      </c>
      <c r="C7" s="421">
        <v>0.37</v>
      </c>
      <c r="D7" s="427">
        <v>0.37</v>
      </c>
      <c r="E7" s="433" t="s">
        <v>6</v>
      </c>
      <c r="F7" s="384">
        <f>D7+5%</f>
        <v>0.42</v>
      </c>
      <c r="G7" s="386" t="s">
        <v>405</v>
      </c>
      <c r="H7" s="364">
        <f>IF(D7-5%&lt;0%,0%,D7-5%)</f>
        <v>0.32</v>
      </c>
      <c r="I7" s="44" t="s">
        <v>15</v>
      </c>
      <c r="J7" s="410">
        <f>D7-C7</f>
        <v>0</v>
      </c>
    </row>
    <row r="8" spans="1:10" ht="13.5" customHeight="1">
      <c r="A8" s="424"/>
      <c r="B8" s="443"/>
      <c r="C8" s="422"/>
      <c r="D8" s="428"/>
      <c r="E8" s="433"/>
      <c r="F8" s="385"/>
      <c r="G8" s="387"/>
      <c r="H8" s="365"/>
      <c r="I8" s="43" t="s">
        <v>16</v>
      </c>
      <c r="J8" s="409"/>
    </row>
    <row r="9" spans="1:10" ht="13.5" customHeight="1">
      <c r="A9" s="161" t="s">
        <v>391</v>
      </c>
      <c r="B9" s="447">
        <v>0.18</v>
      </c>
      <c r="C9" s="421">
        <v>0.15</v>
      </c>
      <c r="D9" s="427">
        <v>0.15</v>
      </c>
      <c r="E9" s="346" t="s">
        <v>5</v>
      </c>
      <c r="F9" s="374">
        <f>D9+6%</f>
        <v>0.21</v>
      </c>
      <c r="G9" s="376" t="s">
        <v>405</v>
      </c>
      <c r="H9" s="372">
        <f>IF(D9-6%&lt;0%,0%,D9-6%)</f>
        <v>0.09</v>
      </c>
      <c r="I9" s="44" t="s">
        <v>17</v>
      </c>
      <c r="J9" s="410">
        <f>D9-C9</f>
        <v>0</v>
      </c>
    </row>
    <row r="10" spans="1:10">
      <c r="A10" s="89"/>
      <c r="B10" s="448"/>
      <c r="C10" s="422"/>
      <c r="D10" s="428"/>
      <c r="E10" s="346"/>
      <c r="F10" s="375"/>
      <c r="G10" s="377"/>
      <c r="H10" s="373"/>
      <c r="I10" s="45" t="s">
        <v>18</v>
      </c>
      <c r="J10" s="409"/>
    </row>
    <row r="11" spans="1:10" ht="13.5" customHeight="1">
      <c r="A11" s="79" t="s">
        <v>11</v>
      </c>
      <c r="B11" s="246">
        <v>1.54E-2</v>
      </c>
      <c r="C11" s="174">
        <v>0.05</v>
      </c>
      <c r="D11" s="153">
        <v>0.05</v>
      </c>
      <c r="E11" s="249" t="s">
        <v>6</v>
      </c>
      <c r="F11" s="224">
        <f>D11+5%</f>
        <v>0.1</v>
      </c>
      <c r="G11" s="220" t="s">
        <v>405</v>
      </c>
      <c r="H11" s="225">
        <f>IF(D11-5%&lt;0%,0%,D11-5%)</f>
        <v>0</v>
      </c>
      <c r="I11" s="67" t="s">
        <v>385</v>
      </c>
      <c r="J11" s="208">
        <f>D11-C11</f>
        <v>0</v>
      </c>
    </row>
    <row r="12" spans="1:10" s="38" customFormat="1" ht="13.5" customHeight="1">
      <c r="A12" s="159" t="s">
        <v>390</v>
      </c>
      <c r="B12" s="246">
        <v>0.1386</v>
      </c>
      <c r="C12" s="174">
        <v>0.12</v>
      </c>
      <c r="D12" s="153">
        <v>0.12</v>
      </c>
      <c r="E12" s="249" t="s">
        <v>6</v>
      </c>
      <c r="F12" s="224">
        <f>D12+5%</f>
        <v>0.16999999999999998</v>
      </c>
      <c r="G12" s="220" t="s">
        <v>405</v>
      </c>
      <c r="H12" s="225">
        <f>IF(D12-5%&lt;0%,0%,D12-5%)</f>
        <v>6.9999999999999993E-2</v>
      </c>
      <c r="I12" s="48" t="s">
        <v>388</v>
      </c>
      <c r="J12" s="208">
        <f>D12-C12</f>
        <v>0</v>
      </c>
    </row>
    <row r="13" spans="1:10" ht="13.5" customHeight="1">
      <c r="A13" s="159" t="s">
        <v>384</v>
      </c>
      <c r="B13" s="246">
        <v>3.3999999999999998E-3</v>
      </c>
      <c r="C13" s="174">
        <v>0.02</v>
      </c>
      <c r="D13" s="153">
        <v>0.02</v>
      </c>
      <c r="E13" s="249" t="s">
        <v>6</v>
      </c>
      <c r="F13" s="224">
        <f>D13+5%</f>
        <v>7.0000000000000007E-2</v>
      </c>
      <c r="G13" s="220" t="s">
        <v>405</v>
      </c>
      <c r="H13" s="225">
        <f>IF(D13-5%&lt;0%,0%,D13-5%)</f>
        <v>0</v>
      </c>
      <c r="I13" s="68" t="s">
        <v>386</v>
      </c>
      <c r="J13" s="209">
        <f>D13-C13</f>
        <v>0</v>
      </c>
    </row>
    <row r="14" spans="1:10" ht="13.5" customHeight="1" thickBot="1">
      <c r="A14" s="91" t="s">
        <v>389</v>
      </c>
      <c r="B14" s="247">
        <v>0.14019999999999999</v>
      </c>
      <c r="C14" s="178">
        <v>0.1</v>
      </c>
      <c r="D14" s="154">
        <v>0.1</v>
      </c>
      <c r="E14" s="116" t="s">
        <v>6</v>
      </c>
      <c r="F14" s="226">
        <f>D14+5%</f>
        <v>0.15000000000000002</v>
      </c>
      <c r="G14" s="223" t="s">
        <v>405</v>
      </c>
      <c r="H14" s="227">
        <f>IF(D14-5%&lt;0%,0%,D14-5%)</f>
        <v>0.05</v>
      </c>
      <c r="I14" s="52" t="s">
        <v>12</v>
      </c>
      <c r="J14" s="210">
        <f>D14-C14</f>
        <v>0</v>
      </c>
    </row>
    <row r="15" spans="1:10" ht="15.75" thickBot="1">
      <c r="A15" s="90" t="s">
        <v>3</v>
      </c>
      <c r="B15" s="92">
        <f>SUM(B4:B14)</f>
        <v>1.0581999999999998</v>
      </c>
      <c r="C15" s="107">
        <f>SUM(C4:C14)</f>
        <v>1.07</v>
      </c>
      <c r="D15" s="127">
        <f>SUM(D4:D14)</f>
        <v>1.07</v>
      </c>
      <c r="E15" s="35"/>
      <c r="F15" s="228"/>
      <c r="G15" s="221"/>
      <c r="H15" s="229"/>
      <c r="I15" s="56"/>
      <c r="J15" s="34">
        <f>SUM(J4:J14)</f>
        <v>0</v>
      </c>
    </row>
    <row r="16" spans="1:10" ht="15.75" thickBot="1">
      <c r="A16" s="91" t="s">
        <v>4</v>
      </c>
      <c r="B16" s="248">
        <v>0.1389</v>
      </c>
      <c r="C16" s="32">
        <v>0.18</v>
      </c>
      <c r="D16" s="128">
        <v>0.18</v>
      </c>
      <c r="E16" s="59" t="s">
        <v>5</v>
      </c>
      <c r="F16" s="230">
        <f>D16+6%</f>
        <v>0.24</v>
      </c>
      <c r="G16" s="222" t="s">
        <v>405</v>
      </c>
      <c r="H16" s="231">
        <f>IF(D16-6%&lt;0%,0%,D16-6%)</f>
        <v>0.12</v>
      </c>
      <c r="I16" s="60" t="s">
        <v>19</v>
      </c>
      <c r="J16" s="36">
        <f>D16-C16</f>
        <v>0</v>
      </c>
    </row>
    <row r="17" spans="1:10" s="38" customFormat="1" ht="39" customHeight="1" thickBot="1">
      <c r="A17" s="212" t="s">
        <v>410</v>
      </c>
      <c r="B17" s="349">
        <v>2.5000000000000001E-3</v>
      </c>
      <c r="C17" s="350"/>
      <c r="D17" s="350"/>
      <c r="E17" s="350"/>
      <c r="F17" s="350"/>
      <c r="G17" s="350"/>
      <c r="H17" s="350"/>
      <c r="I17" s="350"/>
      <c r="J17" s="351"/>
    </row>
    <row r="19" spans="1:10" s="38" customFormat="1" ht="15">
      <c r="A19" s="11" t="s">
        <v>437</v>
      </c>
      <c r="B19" s="25"/>
      <c r="C19" s="290"/>
      <c r="E19" s="26"/>
    </row>
    <row r="20" spans="1:10" s="38" customFormat="1" ht="45">
      <c r="A20" s="306" t="s">
        <v>0</v>
      </c>
      <c r="B20" s="306" t="s">
        <v>431</v>
      </c>
      <c r="C20" s="306" t="s">
        <v>438</v>
      </c>
      <c r="D20" s="306" t="s">
        <v>428</v>
      </c>
      <c r="E20" s="295" t="s">
        <v>1</v>
      </c>
      <c r="F20" s="338" t="s">
        <v>383</v>
      </c>
      <c r="G20" s="338"/>
      <c r="H20" s="338"/>
    </row>
    <row r="21" spans="1:10" s="38" customFormat="1" ht="15">
      <c r="A21" s="305" t="s">
        <v>390</v>
      </c>
      <c r="B21" s="293">
        <v>0.12</v>
      </c>
      <c r="C21" s="294">
        <v>0.15</v>
      </c>
      <c r="D21" s="294">
        <f t="shared" ref="D21:D22" si="0">C21-B21</f>
        <v>0.03</v>
      </c>
      <c r="E21" s="296" t="s">
        <v>6</v>
      </c>
      <c r="F21" s="297">
        <f>C21+5%</f>
        <v>0.2</v>
      </c>
      <c r="G21" s="298" t="s">
        <v>405</v>
      </c>
      <c r="H21" s="299">
        <f>IF(C21-5%&lt;0%,0%,C21-5%)</f>
        <v>9.9999999999999992E-2</v>
      </c>
    </row>
    <row r="22" spans="1:10" s="38" customFormat="1" ht="15">
      <c r="A22" s="292" t="s">
        <v>389</v>
      </c>
      <c r="B22" s="293">
        <v>0.1</v>
      </c>
      <c r="C22" s="294">
        <v>7.0000000000000007E-2</v>
      </c>
      <c r="D22" s="294">
        <f t="shared" si="0"/>
        <v>-0.03</v>
      </c>
      <c r="E22" s="296" t="s">
        <v>6</v>
      </c>
      <c r="F22" s="297">
        <f>C22+5%</f>
        <v>0.12000000000000001</v>
      </c>
      <c r="G22" s="298" t="s">
        <v>405</v>
      </c>
      <c r="H22" s="299">
        <f>IF(C22-5%&lt;0%,0%,C22-5%)</f>
        <v>2.0000000000000004E-2</v>
      </c>
    </row>
    <row r="24" spans="1:10" ht="15">
      <c r="A24" s="11" t="s">
        <v>495</v>
      </c>
      <c r="B24" s="25"/>
      <c r="C24" s="290"/>
      <c r="D24" s="38"/>
      <c r="E24" s="26"/>
      <c r="H24" s="38"/>
    </row>
    <row r="25" spans="1:10" ht="45">
      <c r="A25" s="336" t="s">
        <v>0</v>
      </c>
      <c r="B25" s="336" t="s">
        <v>431</v>
      </c>
      <c r="C25" s="336" t="s">
        <v>494</v>
      </c>
      <c r="D25" s="336" t="s">
        <v>428</v>
      </c>
      <c r="E25" s="295" t="s">
        <v>1</v>
      </c>
      <c r="F25" s="338" t="s">
        <v>383</v>
      </c>
      <c r="G25" s="338"/>
      <c r="H25" s="338"/>
    </row>
    <row r="26" spans="1:10" ht="15">
      <c r="A26" s="292" t="s">
        <v>493</v>
      </c>
      <c r="B26" s="293">
        <v>0.18</v>
      </c>
      <c r="C26" s="294">
        <v>0.21</v>
      </c>
      <c r="D26" s="294">
        <f>C26-B26</f>
        <v>0.03</v>
      </c>
      <c r="E26" s="337" t="s">
        <v>5</v>
      </c>
      <c r="F26" s="297">
        <f>C26+6%</f>
        <v>0.27</v>
      </c>
      <c r="G26" s="298" t="s">
        <v>405</v>
      </c>
      <c r="H26" s="299">
        <f>IF(C26-6%&lt;0%,0%,C26-6%)</f>
        <v>0.15</v>
      </c>
    </row>
  </sheetData>
  <mergeCells count="30">
    <mergeCell ref="F3:H3"/>
    <mergeCell ref="F4:F6"/>
    <mergeCell ref="G4:G6"/>
    <mergeCell ref="F7:F8"/>
    <mergeCell ref="G7:G8"/>
    <mergeCell ref="A4:A6"/>
    <mergeCell ref="E4:E6"/>
    <mergeCell ref="B9:B10"/>
    <mergeCell ref="E9:E10"/>
    <mergeCell ref="H9:H10"/>
    <mergeCell ref="C9:C10"/>
    <mergeCell ref="D9:D10"/>
    <mergeCell ref="B4:B6"/>
    <mergeCell ref="A7:A8"/>
    <mergeCell ref="C7:C8"/>
    <mergeCell ref="D7:D8"/>
    <mergeCell ref="B7:B8"/>
    <mergeCell ref="H4:H6"/>
    <mergeCell ref="F9:F10"/>
    <mergeCell ref="G9:G10"/>
    <mergeCell ref="J4:J6"/>
    <mergeCell ref="J7:J8"/>
    <mergeCell ref="B17:J17"/>
    <mergeCell ref="J9:J10"/>
    <mergeCell ref="D4:D6"/>
    <mergeCell ref="F25:H25"/>
    <mergeCell ref="F20:H20"/>
    <mergeCell ref="E7:E8"/>
    <mergeCell ref="H7:H8"/>
    <mergeCell ref="C4:C6"/>
  </mergeCells>
  <conditionalFormatting sqref="J4:J16">
    <cfRule type="cellIs" dxfId="33" priority="1" operator="lessThan">
      <formula>0</formula>
    </cfRule>
    <cfRule type="cellIs" dxfId="32"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12"/>
  <sheetViews>
    <sheetView rightToLeft="1" zoomScale="110" zoomScaleNormal="110" workbookViewId="0">
      <selection activeCell="B18" sqref="B18"/>
    </sheetView>
  </sheetViews>
  <sheetFormatPr defaultColWidth="9" defaultRowHeight="14.25"/>
  <cols>
    <col min="1" max="1" width="52.25" style="8" customWidth="1"/>
    <col min="2" max="2" width="15.375" style="8" bestFit="1" customWidth="1"/>
    <col min="3" max="3" width="12.625" style="8" customWidth="1"/>
    <col min="4" max="4" width="13.125" style="8" customWidth="1"/>
    <col min="5" max="5" width="9" style="8"/>
    <col min="6" max="6" width="5.75" style="8" bestFit="1" customWidth="1"/>
    <col min="7" max="7" width="1.625" style="8" bestFit="1" customWidth="1"/>
    <col min="8" max="8" width="4.625" style="8" bestFit="1" customWidth="1"/>
    <col min="9" max="9" width="31.875" style="8" bestFit="1" customWidth="1"/>
    <col min="10" max="10" width="16.5" style="8" bestFit="1" customWidth="1"/>
    <col min="11" max="16384" width="9" style="8"/>
  </cols>
  <sheetData>
    <row r="1" spans="1:10" ht="16.5" thickBot="1">
      <c r="A1" s="155" t="s">
        <v>446</v>
      </c>
      <c r="B1" s="6"/>
    </row>
    <row r="2" spans="1:10" s="37" customFormat="1" ht="17.25" thickTop="1" thickBot="1">
      <c r="A2" s="275"/>
      <c r="B2" s="276"/>
    </row>
    <row r="3" spans="1:10" s="38" customFormat="1" ht="46.9" customHeight="1" thickBot="1">
      <c r="A3" s="141" t="s">
        <v>0</v>
      </c>
      <c r="B3" s="110" t="s">
        <v>407</v>
      </c>
      <c r="C3" s="40" t="s">
        <v>400</v>
      </c>
      <c r="D3" s="39" t="s">
        <v>401</v>
      </c>
      <c r="E3" s="112" t="s">
        <v>1</v>
      </c>
      <c r="F3" s="378" t="s">
        <v>383</v>
      </c>
      <c r="G3" s="378"/>
      <c r="H3" s="379"/>
      <c r="I3" s="143" t="s">
        <v>2</v>
      </c>
      <c r="J3" s="139" t="s">
        <v>408</v>
      </c>
    </row>
    <row r="4" spans="1:10" s="38" customFormat="1" ht="15">
      <c r="A4" s="266" t="s">
        <v>412</v>
      </c>
      <c r="B4" s="269">
        <v>0.92130000000000001</v>
      </c>
      <c r="C4" s="277" t="s">
        <v>414</v>
      </c>
      <c r="D4" s="267">
        <v>0.95</v>
      </c>
      <c r="E4" s="268" t="s">
        <v>6</v>
      </c>
      <c r="F4" s="224">
        <f>D4+5%</f>
        <v>1</v>
      </c>
      <c r="G4" s="220" t="s">
        <v>405</v>
      </c>
      <c r="H4" s="225">
        <f>IF(D4-5%&lt;0%,0%,D4-5%)</f>
        <v>0.89999999999999991</v>
      </c>
      <c r="I4" s="68" t="s">
        <v>386</v>
      </c>
      <c r="J4" s="209" t="s">
        <v>414</v>
      </c>
    </row>
    <row r="5" spans="1:10" s="38" customFormat="1" ht="13.5" customHeight="1" thickBot="1">
      <c r="A5" s="91" t="s">
        <v>423</v>
      </c>
      <c r="B5" s="247">
        <v>7.8700000000000006E-2</v>
      </c>
      <c r="C5" s="278" t="s">
        <v>414</v>
      </c>
      <c r="D5" s="271">
        <v>0.05</v>
      </c>
      <c r="E5" s="273" t="s">
        <v>6</v>
      </c>
      <c r="F5" s="264">
        <f>D5+5%</f>
        <v>0.1</v>
      </c>
      <c r="G5" s="262" t="s">
        <v>405</v>
      </c>
      <c r="H5" s="263">
        <f>IF(D5-5%&lt;0%,0%,D5-5%)</f>
        <v>0</v>
      </c>
      <c r="I5" s="52" t="s">
        <v>12</v>
      </c>
      <c r="J5" s="209" t="s">
        <v>414</v>
      </c>
    </row>
    <row r="6" spans="1:10" s="38" customFormat="1" ht="15.75" thickBot="1">
      <c r="A6" s="90" t="s">
        <v>3</v>
      </c>
      <c r="B6" s="92">
        <f>SUM(B4:B5)</f>
        <v>1</v>
      </c>
      <c r="C6" s="107">
        <f>SUM(C4:C5)</f>
        <v>0</v>
      </c>
      <c r="D6" s="127">
        <f>SUM(D4:D5)</f>
        <v>1</v>
      </c>
      <c r="E6" s="35"/>
      <c r="F6" s="228"/>
      <c r="G6" s="221"/>
      <c r="H6" s="229"/>
      <c r="I6" s="56"/>
      <c r="J6" s="34">
        <f>SUM(J4:J5)</f>
        <v>0</v>
      </c>
    </row>
    <row r="7" spans="1:10" s="38" customFormat="1" ht="15.75" thickBot="1">
      <c r="A7" s="91" t="s">
        <v>4</v>
      </c>
      <c r="B7" s="248">
        <v>0</v>
      </c>
      <c r="C7" s="32">
        <v>0</v>
      </c>
      <c r="D7" s="128">
        <v>0</v>
      </c>
      <c r="E7" s="449" t="s">
        <v>413</v>
      </c>
      <c r="F7" s="450"/>
      <c r="G7" s="450"/>
      <c r="H7" s="450"/>
      <c r="I7" s="450"/>
      <c r="J7" s="451"/>
    </row>
    <row r="8" spans="1:10" s="38" customFormat="1" ht="39" customHeight="1" thickBot="1">
      <c r="A8" s="212" t="s">
        <v>410</v>
      </c>
      <c r="B8" s="349">
        <v>1.5E-3</v>
      </c>
      <c r="C8" s="350"/>
      <c r="D8" s="350"/>
      <c r="E8" s="350"/>
      <c r="F8" s="350"/>
      <c r="G8" s="350"/>
      <c r="H8" s="350"/>
      <c r="I8" s="350"/>
      <c r="J8" s="351"/>
    </row>
    <row r="10" spans="1:10" ht="15">
      <c r="A10" s="279" t="s">
        <v>444</v>
      </c>
    </row>
    <row r="11" spans="1:10" ht="15">
      <c r="A11" s="279" t="s">
        <v>445</v>
      </c>
    </row>
    <row r="12" spans="1:10" ht="15">
      <c r="A12" s="280" t="s">
        <v>443</v>
      </c>
    </row>
  </sheetData>
  <mergeCells count="3">
    <mergeCell ref="B8:J8"/>
    <mergeCell ref="E7:J7"/>
    <mergeCell ref="F3:H3"/>
  </mergeCells>
  <conditionalFormatting sqref="J4:J6">
    <cfRule type="cellIs" dxfId="31" priority="1" operator="lessThan">
      <formula>0</formula>
    </cfRule>
    <cfRule type="cellIs" dxfId="30" priority="2" operator="greaterThan">
      <formula>0</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rightToLeft="1" zoomScaleNormal="100" workbookViewId="0">
      <selection activeCell="A18" sqref="A18"/>
    </sheetView>
  </sheetViews>
  <sheetFormatPr defaultRowHeight="14.25"/>
  <cols>
    <col min="1" max="1" width="59.5" customWidth="1"/>
    <col min="2" max="2" width="16.625" customWidth="1"/>
    <col min="3" max="3" width="14.125" customWidth="1"/>
    <col min="4" max="4" width="13.12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155" t="s">
        <v>396</v>
      </c>
      <c r="B1" s="38"/>
      <c r="C1" s="38"/>
      <c r="D1" s="38"/>
    </row>
    <row r="2" spans="1:10" ht="17.25" thickTop="1" thickBot="1">
      <c r="A2" s="7"/>
      <c r="B2" s="38"/>
      <c r="C2" s="38"/>
      <c r="D2" s="38"/>
    </row>
    <row r="3" spans="1:10" s="216" customFormat="1" ht="45.75" thickBot="1">
      <c r="A3" s="141" t="s">
        <v>0</v>
      </c>
      <c r="B3" s="110" t="s">
        <v>407</v>
      </c>
      <c r="C3" s="40" t="s">
        <v>400</v>
      </c>
      <c r="D3" s="39" t="s">
        <v>401</v>
      </c>
      <c r="E3" s="112" t="s">
        <v>1</v>
      </c>
      <c r="F3" s="378" t="s">
        <v>383</v>
      </c>
      <c r="G3" s="378"/>
      <c r="H3" s="379"/>
      <c r="I3" s="143" t="s">
        <v>2</v>
      </c>
      <c r="J3" s="139" t="s">
        <v>408</v>
      </c>
    </row>
    <row r="4" spans="1:10" s="216" customFormat="1">
      <c r="A4" s="416" t="s">
        <v>415</v>
      </c>
      <c r="B4" s="444">
        <v>0.30890000000000001</v>
      </c>
      <c r="C4" s="452" t="s">
        <v>414</v>
      </c>
      <c r="D4" s="429">
        <v>0.3</v>
      </c>
      <c r="E4" s="431" t="s">
        <v>5</v>
      </c>
      <c r="F4" s="380">
        <f>D4+6%</f>
        <v>0.36</v>
      </c>
      <c r="G4" s="382" t="s">
        <v>405</v>
      </c>
      <c r="H4" s="352">
        <f>IF(D4-6%&lt;0%,0%,D4-6%)</f>
        <v>0.24</v>
      </c>
      <c r="I4" s="42" t="s">
        <v>25</v>
      </c>
      <c r="J4" s="426" t="s">
        <v>414</v>
      </c>
    </row>
    <row r="5" spans="1:10" s="216" customFormat="1">
      <c r="A5" s="417"/>
      <c r="B5" s="445"/>
      <c r="C5" s="419"/>
      <c r="D5" s="429"/>
      <c r="E5" s="432"/>
      <c r="F5" s="381"/>
      <c r="G5" s="383"/>
      <c r="H5" s="353"/>
      <c r="I5" s="42" t="s">
        <v>14</v>
      </c>
      <c r="J5" s="408"/>
    </row>
    <row r="6" spans="1:10" s="216" customFormat="1">
      <c r="A6" s="339"/>
      <c r="B6" s="446"/>
      <c r="C6" s="420"/>
      <c r="D6" s="430"/>
      <c r="E6" s="432"/>
      <c r="F6" s="375"/>
      <c r="G6" s="377"/>
      <c r="H6" s="354"/>
      <c r="I6" s="43"/>
      <c r="J6" s="409"/>
    </row>
    <row r="7" spans="1:10" s="216" customFormat="1">
      <c r="A7" s="423" t="s">
        <v>416</v>
      </c>
      <c r="B7" s="442">
        <v>0.38919999999999999</v>
      </c>
      <c r="C7" s="453" t="s">
        <v>414</v>
      </c>
      <c r="D7" s="454">
        <v>0.35</v>
      </c>
      <c r="E7" s="433" t="s">
        <v>6</v>
      </c>
      <c r="F7" s="384">
        <f>D7+5%</f>
        <v>0.39999999999999997</v>
      </c>
      <c r="G7" s="386" t="s">
        <v>405</v>
      </c>
      <c r="H7" s="364">
        <f>IF(D7-5%&lt;0%,0%,D7-5%)</f>
        <v>0.3</v>
      </c>
      <c r="I7" s="272" t="s">
        <v>15</v>
      </c>
      <c r="J7" s="455" t="s">
        <v>414</v>
      </c>
    </row>
    <row r="8" spans="1:10" s="216" customFormat="1">
      <c r="A8" s="424"/>
      <c r="B8" s="443"/>
      <c r="C8" s="422"/>
      <c r="D8" s="428"/>
      <c r="E8" s="433"/>
      <c r="F8" s="385"/>
      <c r="G8" s="387"/>
      <c r="H8" s="365"/>
      <c r="I8" s="43" t="s">
        <v>16</v>
      </c>
      <c r="J8" s="409"/>
    </row>
    <row r="9" spans="1:10" s="216" customFormat="1">
      <c r="A9" s="173" t="s">
        <v>417</v>
      </c>
      <c r="B9" s="447">
        <v>0.21659999999999999</v>
      </c>
      <c r="C9" s="453" t="s">
        <v>414</v>
      </c>
      <c r="D9" s="454">
        <v>0.25</v>
      </c>
      <c r="E9" s="346" t="s">
        <v>5</v>
      </c>
      <c r="F9" s="374">
        <f>D9+6%</f>
        <v>0.31</v>
      </c>
      <c r="G9" s="376" t="s">
        <v>405</v>
      </c>
      <c r="H9" s="372">
        <f>IF(D9-6%&lt;0%,0%,D9-6%)</f>
        <v>0.19</v>
      </c>
      <c r="I9" s="272" t="s">
        <v>17</v>
      </c>
      <c r="J9" s="455" t="s">
        <v>414</v>
      </c>
    </row>
    <row r="10" spans="1:10" s="216" customFormat="1">
      <c r="A10" s="265"/>
      <c r="B10" s="448"/>
      <c r="C10" s="422"/>
      <c r="D10" s="428"/>
      <c r="E10" s="346"/>
      <c r="F10" s="375"/>
      <c r="G10" s="377"/>
      <c r="H10" s="373"/>
      <c r="I10" s="45" t="s">
        <v>18</v>
      </c>
      <c r="J10" s="409"/>
    </row>
    <row r="11" spans="1:10" ht="15.75" thickBot="1">
      <c r="A11" s="91" t="s">
        <v>389</v>
      </c>
      <c r="B11" s="247">
        <v>8.5300000000000001E-2</v>
      </c>
      <c r="C11" s="278" t="s">
        <v>414</v>
      </c>
      <c r="D11" s="271">
        <v>0.1</v>
      </c>
      <c r="E11" s="273" t="s">
        <v>6</v>
      </c>
      <c r="F11" s="264">
        <f>D11+5%</f>
        <v>0.15000000000000002</v>
      </c>
      <c r="G11" s="262" t="s">
        <v>405</v>
      </c>
      <c r="H11" s="263">
        <f>IF(D11-5%&lt;0%,0%,D11-5%)</f>
        <v>0.05</v>
      </c>
      <c r="I11" s="52" t="s">
        <v>12</v>
      </c>
      <c r="J11" s="274" t="s">
        <v>414</v>
      </c>
    </row>
    <row r="12" spans="1:10" ht="15.75" thickBot="1">
      <c r="A12" s="90" t="s">
        <v>3</v>
      </c>
      <c r="B12" s="92">
        <f>SUM(B4:B11)</f>
        <v>1</v>
      </c>
      <c r="C12" s="107">
        <f>SUM(C4:C11)</f>
        <v>0</v>
      </c>
      <c r="D12" s="127">
        <f>SUM(D4:D11)</f>
        <v>0.99999999999999989</v>
      </c>
      <c r="E12" s="35"/>
      <c r="F12" s="228"/>
      <c r="G12" s="221"/>
      <c r="H12" s="229"/>
      <c r="I12" s="56"/>
      <c r="J12" s="34">
        <f>SUM(J4:J11)</f>
        <v>0</v>
      </c>
    </row>
    <row r="13" spans="1:10" ht="15.75" thickBot="1">
      <c r="A13" s="91" t="s">
        <v>4</v>
      </c>
      <c r="B13" s="248">
        <v>0.13919999999999999</v>
      </c>
      <c r="C13" s="32">
        <v>0.16</v>
      </c>
      <c r="D13" s="128">
        <v>0.15</v>
      </c>
      <c r="E13" s="59" t="s">
        <v>5</v>
      </c>
      <c r="F13" s="230">
        <f>D13+6%</f>
        <v>0.21</v>
      </c>
      <c r="G13" s="270" t="s">
        <v>405</v>
      </c>
      <c r="H13" s="231">
        <f>IF(D13-6%&lt;0%,0%,D13-6%)</f>
        <v>0.09</v>
      </c>
      <c r="I13" s="60" t="s">
        <v>19</v>
      </c>
      <c r="J13" s="36">
        <f>D13-C13</f>
        <v>-1.0000000000000009E-2</v>
      </c>
    </row>
    <row r="14" spans="1:10" ht="15" thickBot="1">
      <c r="A14" s="212" t="s">
        <v>410</v>
      </c>
      <c r="B14" s="349">
        <v>1.5E-3</v>
      </c>
      <c r="C14" s="350"/>
      <c r="D14" s="350"/>
      <c r="E14" s="350"/>
      <c r="F14" s="350"/>
      <c r="G14" s="350"/>
      <c r="H14" s="350"/>
      <c r="I14" s="350"/>
      <c r="J14" s="351"/>
    </row>
    <row r="15" spans="1:10" ht="16.5">
      <c r="A15" s="215"/>
      <c r="B15" s="37"/>
      <c r="C15" s="37"/>
      <c r="D15" s="37"/>
      <c r="E15" s="216"/>
      <c r="F15" s="216"/>
      <c r="G15" s="216"/>
      <c r="H15" s="216"/>
      <c r="I15" s="216"/>
      <c r="J15" s="216"/>
    </row>
    <row r="16" spans="1:10" ht="15">
      <c r="A16" s="327" t="s">
        <v>462</v>
      </c>
    </row>
    <row r="17" spans="1:1" ht="15">
      <c r="A17" s="327" t="s">
        <v>463</v>
      </c>
    </row>
    <row r="18" spans="1:1" ht="15">
      <c r="A18" s="327" t="s">
        <v>464</v>
      </c>
    </row>
    <row r="19" spans="1:1" ht="15">
      <c r="A19" s="327" t="s">
        <v>465</v>
      </c>
    </row>
    <row r="20" spans="1:1" ht="15">
      <c r="A20" s="327" t="s">
        <v>466</v>
      </c>
    </row>
    <row r="21" spans="1:1" ht="15">
      <c r="A21" s="327" t="s">
        <v>467</v>
      </c>
    </row>
    <row r="22" spans="1:1" ht="15">
      <c r="A22" s="327" t="s">
        <v>468</v>
      </c>
    </row>
    <row r="23" spans="1:1" ht="15">
      <c r="A23" s="327" t="s">
        <v>469</v>
      </c>
    </row>
    <row r="24" spans="1:1" ht="15">
      <c r="A24" s="327" t="s">
        <v>470</v>
      </c>
    </row>
    <row r="25" spans="1:1" ht="15">
      <c r="A25" s="327" t="s">
        <v>471</v>
      </c>
    </row>
    <row r="26" spans="1:1" ht="15">
      <c r="A26" s="327" t="s">
        <v>472</v>
      </c>
    </row>
    <row r="27" spans="1:1" ht="15">
      <c r="A27" s="327" t="s">
        <v>473</v>
      </c>
    </row>
  </sheetData>
  <mergeCells count="28">
    <mergeCell ref="G9:G10"/>
    <mergeCell ref="H9:H10"/>
    <mergeCell ref="J9:J10"/>
    <mergeCell ref="B14:J14"/>
    <mergeCell ref="J4:J6"/>
    <mergeCell ref="F7:F8"/>
    <mergeCell ref="G7:G8"/>
    <mergeCell ref="H7:H8"/>
    <mergeCell ref="J7:J8"/>
    <mergeCell ref="B9:B10"/>
    <mergeCell ref="C9:C10"/>
    <mergeCell ref="D9:D10"/>
    <mergeCell ref="E9:E10"/>
    <mergeCell ref="F9:F10"/>
    <mergeCell ref="A7:A8"/>
    <mergeCell ref="B7:B8"/>
    <mergeCell ref="C7:C8"/>
    <mergeCell ref="D7:D8"/>
    <mergeCell ref="E7:E8"/>
    <mergeCell ref="F3:H3"/>
    <mergeCell ref="A4:A6"/>
    <mergeCell ref="B4:B6"/>
    <mergeCell ref="C4:C6"/>
    <mergeCell ref="D4:D6"/>
    <mergeCell ref="E4:E6"/>
    <mergeCell ref="F4:F6"/>
    <mergeCell ref="G4:G6"/>
    <mergeCell ref="H4:H6"/>
  </mergeCells>
  <conditionalFormatting sqref="J4:J13">
    <cfRule type="cellIs" dxfId="29" priority="1" operator="lessThan">
      <formula>0</formula>
    </cfRule>
    <cfRule type="cellIs" dxfId="28" priority="2" operator="greaterThan">
      <formula>0</formula>
    </cfRule>
  </conditionalFormatting>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rightToLeft="1" zoomScaleNormal="100" workbookViewId="0">
      <selection activeCell="A19" sqref="A19:A20"/>
    </sheetView>
  </sheetViews>
  <sheetFormatPr defaultRowHeight="14.25"/>
  <cols>
    <col min="1" max="1" width="59" customWidth="1"/>
    <col min="2" max="2" width="17.125" customWidth="1"/>
    <col min="3" max="3" width="13.75" customWidth="1"/>
    <col min="4" max="4" width="13.3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155" t="s">
        <v>397</v>
      </c>
      <c r="B1" s="38"/>
      <c r="C1" s="38"/>
      <c r="D1" s="38"/>
    </row>
    <row r="2" spans="1:10" s="216" customFormat="1" ht="18" thickTop="1" thickBot="1">
      <c r="A2" s="215"/>
      <c r="B2" s="37"/>
      <c r="C2" s="37"/>
      <c r="D2" s="37"/>
    </row>
    <row r="3" spans="1:10" s="216" customFormat="1" ht="45.75" thickBot="1">
      <c r="A3" s="141" t="s">
        <v>0</v>
      </c>
      <c r="B3" s="110" t="s">
        <v>407</v>
      </c>
      <c r="C3" s="40" t="s">
        <v>400</v>
      </c>
      <c r="D3" s="39" t="s">
        <v>401</v>
      </c>
      <c r="E3" s="112" t="s">
        <v>1</v>
      </c>
      <c r="F3" s="378" t="s">
        <v>383</v>
      </c>
      <c r="G3" s="378"/>
      <c r="H3" s="379"/>
      <c r="I3" s="143" t="s">
        <v>2</v>
      </c>
      <c r="J3" s="139" t="s">
        <v>408</v>
      </c>
    </row>
    <row r="4" spans="1:10" s="216" customFormat="1">
      <c r="A4" s="416" t="s">
        <v>415</v>
      </c>
      <c r="B4" s="444">
        <v>0.41560000000000002</v>
      </c>
      <c r="C4" s="452" t="s">
        <v>414</v>
      </c>
      <c r="D4" s="429">
        <v>0.42</v>
      </c>
      <c r="E4" s="431" t="s">
        <v>5</v>
      </c>
      <c r="F4" s="380">
        <f>D4+6%</f>
        <v>0.48</v>
      </c>
      <c r="G4" s="382" t="s">
        <v>405</v>
      </c>
      <c r="H4" s="352">
        <f>IF(D4-6%&lt;0%,0%,D4-6%)</f>
        <v>0.36</v>
      </c>
      <c r="I4" s="42" t="s">
        <v>25</v>
      </c>
      <c r="J4" s="426" t="s">
        <v>414</v>
      </c>
    </row>
    <row r="5" spans="1:10" s="216" customFormat="1">
      <c r="A5" s="417"/>
      <c r="B5" s="445"/>
      <c r="C5" s="419"/>
      <c r="D5" s="429"/>
      <c r="E5" s="432"/>
      <c r="F5" s="381"/>
      <c r="G5" s="383"/>
      <c r="H5" s="353"/>
      <c r="I5" s="42" t="s">
        <v>14</v>
      </c>
      <c r="J5" s="408"/>
    </row>
    <row r="6" spans="1:10" s="216" customFormat="1">
      <c r="A6" s="339"/>
      <c r="B6" s="446"/>
      <c r="C6" s="420"/>
      <c r="D6" s="430"/>
      <c r="E6" s="432"/>
      <c r="F6" s="375"/>
      <c r="G6" s="377"/>
      <c r="H6" s="354"/>
      <c r="I6" s="43"/>
      <c r="J6" s="409"/>
    </row>
    <row r="7" spans="1:10" s="216" customFormat="1">
      <c r="A7" s="423" t="s">
        <v>416</v>
      </c>
      <c r="B7" s="442">
        <v>0</v>
      </c>
      <c r="C7" s="453" t="s">
        <v>414</v>
      </c>
      <c r="D7" s="454">
        <v>0.1</v>
      </c>
      <c r="E7" s="433" t="s">
        <v>6</v>
      </c>
      <c r="F7" s="384">
        <f>D7+5%</f>
        <v>0.15000000000000002</v>
      </c>
      <c r="G7" s="386" t="s">
        <v>405</v>
      </c>
      <c r="H7" s="364">
        <f>IF(D7-5%&lt;0%,0%,D7-5%)</f>
        <v>0.05</v>
      </c>
      <c r="I7" s="272" t="s">
        <v>15</v>
      </c>
      <c r="J7" s="455" t="s">
        <v>414</v>
      </c>
    </row>
    <row r="8" spans="1:10" s="216" customFormat="1">
      <c r="A8" s="424"/>
      <c r="B8" s="443"/>
      <c r="C8" s="422"/>
      <c r="D8" s="428"/>
      <c r="E8" s="433"/>
      <c r="F8" s="385"/>
      <c r="G8" s="387"/>
      <c r="H8" s="365"/>
      <c r="I8" s="43" t="s">
        <v>16</v>
      </c>
      <c r="J8" s="409"/>
    </row>
    <row r="9" spans="1:10" s="216" customFormat="1">
      <c r="A9" s="173" t="s">
        <v>417</v>
      </c>
      <c r="B9" s="447">
        <v>0.37209999999999999</v>
      </c>
      <c r="C9" s="453" t="s">
        <v>414</v>
      </c>
      <c r="D9" s="454">
        <v>0.4</v>
      </c>
      <c r="E9" s="346" t="s">
        <v>5</v>
      </c>
      <c r="F9" s="374">
        <f>D9+6%</f>
        <v>0.46</v>
      </c>
      <c r="G9" s="376" t="s">
        <v>405</v>
      </c>
      <c r="H9" s="372">
        <f>IF(D9-6%&lt;0%,0%,D9-6%)</f>
        <v>0.34</v>
      </c>
      <c r="I9" s="272" t="s">
        <v>17</v>
      </c>
      <c r="J9" s="455" t="s">
        <v>414</v>
      </c>
    </row>
    <row r="10" spans="1:10" s="216" customFormat="1">
      <c r="A10" s="282"/>
      <c r="B10" s="448"/>
      <c r="C10" s="422"/>
      <c r="D10" s="428"/>
      <c r="E10" s="346"/>
      <c r="F10" s="375"/>
      <c r="G10" s="377"/>
      <c r="H10" s="373"/>
      <c r="I10" s="45" t="s">
        <v>18</v>
      </c>
      <c r="J10" s="409"/>
    </row>
    <row r="11" spans="1:10" ht="15.75" thickBot="1">
      <c r="A11" s="91" t="s">
        <v>389</v>
      </c>
      <c r="B11" s="247">
        <v>0.21229999999999999</v>
      </c>
      <c r="C11" s="278" t="s">
        <v>414</v>
      </c>
      <c r="D11" s="289">
        <v>0.18</v>
      </c>
      <c r="E11" s="273" t="s">
        <v>6</v>
      </c>
      <c r="F11" s="285">
        <f>D11+5%</f>
        <v>0.22999999999999998</v>
      </c>
      <c r="G11" s="286" t="s">
        <v>405</v>
      </c>
      <c r="H11" s="284">
        <f>IF(D11-5%&lt;0%,0%,D11-5%)</f>
        <v>0.13</v>
      </c>
      <c r="I11" s="52" t="s">
        <v>12</v>
      </c>
      <c r="J11" s="287" t="s">
        <v>414</v>
      </c>
    </row>
    <row r="12" spans="1:10" ht="15.75" thickBot="1">
      <c r="A12" s="90" t="s">
        <v>3</v>
      </c>
      <c r="B12" s="92">
        <f>SUM(B4:B11)</f>
        <v>1</v>
      </c>
      <c r="C12" s="107">
        <f>SUM(C4:C11)</f>
        <v>0</v>
      </c>
      <c r="D12" s="127">
        <f>SUM(D4:D11)</f>
        <v>1.1000000000000001</v>
      </c>
      <c r="E12" s="35"/>
      <c r="F12" s="228"/>
      <c r="G12" s="221"/>
      <c r="H12" s="229"/>
      <c r="I12" s="56"/>
      <c r="J12" s="34">
        <f>SUM(J4:J11)</f>
        <v>0</v>
      </c>
    </row>
    <row r="13" spans="1:10" ht="15.75" thickBot="1">
      <c r="A13" s="91" t="s">
        <v>4</v>
      </c>
      <c r="B13" s="248">
        <v>0.13020000000000001</v>
      </c>
      <c r="C13" s="32">
        <v>0.18</v>
      </c>
      <c r="D13" s="128">
        <v>0.15</v>
      </c>
      <c r="E13" s="59" t="s">
        <v>5</v>
      </c>
      <c r="F13" s="230">
        <f>D13+6%</f>
        <v>0.21</v>
      </c>
      <c r="G13" s="288" t="s">
        <v>405</v>
      </c>
      <c r="H13" s="231">
        <f>IF(D13-6%&lt;0%,0%,D13-6%)</f>
        <v>0.09</v>
      </c>
      <c r="I13" s="60" t="s">
        <v>19</v>
      </c>
      <c r="J13" s="36">
        <f>D13-C13</f>
        <v>-0.03</v>
      </c>
    </row>
    <row r="14" spans="1:10" ht="15" thickBot="1">
      <c r="A14" s="212" t="s">
        <v>410</v>
      </c>
      <c r="B14" s="349">
        <v>1.5E-3</v>
      </c>
      <c r="C14" s="350"/>
      <c r="D14" s="350"/>
      <c r="E14" s="350"/>
      <c r="F14" s="350"/>
      <c r="G14" s="350"/>
      <c r="H14" s="350"/>
      <c r="I14" s="350"/>
      <c r="J14" s="351"/>
    </row>
    <row r="15" spans="1:10" s="216" customFormat="1" ht="16.5">
      <c r="A15" s="215"/>
      <c r="B15" s="37"/>
      <c r="C15" s="37"/>
      <c r="D15" s="37"/>
    </row>
    <row r="16" spans="1:10" ht="15">
      <c r="A16" s="140" t="s">
        <v>418</v>
      </c>
    </row>
    <row r="17" spans="1:1" ht="15">
      <c r="A17" s="140" t="s">
        <v>460</v>
      </c>
    </row>
    <row r="18" spans="1:1" ht="15">
      <c r="A18" s="140" t="s">
        <v>461</v>
      </c>
    </row>
  </sheetData>
  <mergeCells count="28">
    <mergeCell ref="H9:H10"/>
    <mergeCell ref="J9:J10"/>
    <mergeCell ref="J4:J6"/>
    <mergeCell ref="F3:H3"/>
    <mergeCell ref="A4:A6"/>
    <mergeCell ref="B4:B6"/>
    <mergeCell ref="C4:C6"/>
    <mergeCell ref="D4:D6"/>
    <mergeCell ref="E4:E6"/>
    <mergeCell ref="F4:F6"/>
    <mergeCell ref="G4:G6"/>
    <mergeCell ref="H4:H6"/>
    <mergeCell ref="B14:J14"/>
    <mergeCell ref="A7:A8"/>
    <mergeCell ref="B9:B10"/>
    <mergeCell ref="C9:C10"/>
    <mergeCell ref="D9:D10"/>
    <mergeCell ref="E9:E10"/>
    <mergeCell ref="F7:F8"/>
    <mergeCell ref="G7:G8"/>
    <mergeCell ref="H7:H8"/>
    <mergeCell ref="J7:J8"/>
    <mergeCell ref="B7:B8"/>
    <mergeCell ref="C7:C8"/>
    <mergeCell ref="D7:D8"/>
    <mergeCell ref="E7:E8"/>
    <mergeCell ref="F9:F10"/>
    <mergeCell ref="G9:G10"/>
  </mergeCells>
  <conditionalFormatting sqref="J4:J6 J9:J13">
    <cfRule type="cellIs" dxfId="27" priority="3" operator="lessThan">
      <formula>0</formula>
    </cfRule>
    <cfRule type="cellIs" dxfId="26" priority="4" operator="greaterThan">
      <formula>0</formula>
    </cfRule>
  </conditionalFormatting>
  <conditionalFormatting sqref="J7:J8">
    <cfRule type="cellIs" dxfId="25" priority="1" operator="lessThan">
      <formula>0</formula>
    </cfRule>
    <cfRule type="cellIs" dxfId="24" priority="2" operator="greaterThan">
      <formula>0</formula>
    </cfRule>
  </conditionalFormatting>
  <pageMargins left="0.7" right="0.7" top="0.75" bottom="0.75" header="0.3" footer="0.3"/>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rightToLeft="1" workbookViewId="0">
      <selection activeCell="I23" sqref="I23"/>
    </sheetView>
  </sheetViews>
  <sheetFormatPr defaultRowHeight="14.25"/>
  <cols>
    <col min="1" max="1" width="58" customWidth="1"/>
    <col min="2" max="2" width="16.375" customWidth="1"/>
    <col min="3" max="3" width="13.75" customWidth="1"/>
    <col min="4" max="4" width="12.8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customHeight="1" thickBot="1">
      <c r="A1" s="155" t="s">
        <v>453</v>
      </c>
      <c r="B1" s="38"/>
      <c r="C1" s="38"/>
      <c r="D1" s="38"/>
    </row>
    <row r="2" spans="1:10" ht="16.5" customHeight="1" thickTop="1" thickBot="1">
      <c r="A2" s="7"/>
      <c r="B2" s="38"/>
      <c r="C2" s="38"/>
      <c r="D2" s="38"/>
    </row>
    <row r="3" spans="1:10" s="216" customFormat="1" ht="45.75" thickBot="1">
      <c r="A3" s="141" t="s">
        <v>0</v>
      </c>
      <c r="B3" s="110" t="s">
        <v>407</v>
      </c>
      <c r="C3" s="40" t="s">
        <v>400</v>
      </c>
      <c r="D3" s="39" t="s">
        <v>401</v>
      </c>
      <c r="E3" s="112" t="s">
        <v>1</v>
      </c>
      <c r="F3" s="378" t="s">
        <v>383</v>
      </c>
      <c r="G3" s="378"/>
      <c r="H3" s="379"/>
      <c r="I3" s="143" t="s">
        <v>2</v>
      </c>
      <c r="J3" s="139" t="s">
        <v>408</v>
      </c>
    </row>
    <row r="4" spans="1:10" s="216" customFormat="1">
      <c r="A4" s="416" t="s">
        <v>425</v>
      </c>
      <c r="B4" s="444">
        <v>1.0500000000000001E-2</v>
      </c>
      <c r="C4" s="452" t="s">
        <v>414</v>
      </c>
      <c r="D4" s="429">
        <v>0.01</v>
      </c>
      <c r="E4" s="431" t="s">
        <v>5</v>
      </c>
      <c r="F4" s="380">
        <f>D4+6%</f>
        <v>6.9999999999999993E-2</v>
      </c>
      <c r="G4" s="382" t="s">
        <v>405</v>
      </c>
      <c r="H4" s="352">
        <f>IF(D4-6%&lt;0%,0%,D4-6%)</f>
        <v>0</v>
      </c>
      <c r="I4" s="42" t="s">
        <v>25</v>
      </c>
      <c r="J4" s="426" t="s">
        <v>414</v>
      </c>
    </row>
    <row r="5" spans="1:10" s="216" customFormat="1">
      <c r="A5" s="417"/>
      <c r="B5" s="445"/>
      <c r="C5" s="419"/>
      <c r="D5" s="429"/>
      <c r="E5" s="432"/>
      <c r="F5" s="381"/>
      <c r="G5" s="383"/>
      <c r="H5" s="353"/>
      <c r="I5" s="42" t="s">
        <v>14</v>
      </c>
      <c r="J5" s="408"/>
    </row>
    <row r="6" spans="1:10" s="216" customFormat="1">
      <c r="A6" s="339"/>
      <c r="B6" s="446"/>
      <c r="C6" s="420"/>
      <c r="D6" s="430"/>
      <c r="E6" s="432"/>
      <c r="F6" s="375"/>
      <c r="G6" s="377"/>
      <c r="H6" s="354"/>
      <c r="I6" s="43"/>
      <c r="J6" s="409"/>
    </row>
    <row r="7" spans="1:10" s="216" customFormat="1">
      <c r="A7" s="423" t="s">
        <v>426</v>
      </c>
      <c r="B7" s="442">
        <v>0.41499999999999998</v>
      </c>
      <c r="C7" s="453" t="s">
        <v>414</v>
      </c>
      <c r="D7" s="454">
        <v>0.35</v>
      </c>
      <c r="E7" s="433" t="s">
        <v>6</v>
      </c>
      <c r="F7" s="384">
        <f>D7+5%</f>
        <v>0.39999999999999997</v>
      </c>
      <c r="G7" s="386" t="s">
        <v>405</v>
      </c>
      <c r="H7" s="364">
        <f>IF(D7-5%&lt;0%,0%,D7-5%)</f>
        <v>0.3</v>
      </c>
      <c r="I7" s="272" t="s">
        <v>15</v>
      </c>
      <c r="J7" s="455" t="s">
        <v>414</v>
      </c>
    </row>
    <row r="8" spans="1:10" s="216" customFormat="1">
      <c r="A8" s="424"/>
      <c r="B8" s="443"/>
      <c r="C8" s="422"/>
      <c r="D8" s="428"/>
      <c r="E8" s="433"/>
      <c r="F8" s="385"/>
      <c r="G8" s="387"/>
      <c r="H8" s="365"/>
      <c r="I8" s="43" t="s">
        <v>16</v>
      </c>
      <c r="J8" s="409"/>
    </row>
    <row r="9" spans="1:10" s="216" customFormat="1">
      <c r="A9" s="173" t="s">
        <v>427</v>
      </c>
      <c r="B9" s="447">
        <v>0.23499999999999999</v>
      </c>
      <c r="C9" s="453" t="s">
        <v>414</v>
      </c>
      <c r="D9" s="454">
        <v>0.3</v>
      </c>
      <c r="E9" s="346" t="s">
        <v>5</v>
      </c>
      <c r="F9" s="374">
        <f>D9+6%</f>
        <v>0.36</v>
      </c>
      <c r="G9" s="376" t="s">
        <v>405</v>
      </c>
      <c r="H9" s="372">
        <f>IF(D9-6%&lt;0%,0%,D9-6%)</f>
        <v>0.24</v>
      </c>
      <c r="I9" s="272" t="s">
        <v>17</v>
      </c>
      <c r="J9" s="455" t="s">
        <v>414</v>
      </c>
    </row>
    <row r="10" spans="1:10" s="216" customFormat="1">
      <c r="A10" s="89"/>
      <c r="B10" s="448"/>
      <c r="C10" s="422"/>
      <c r="D10" s="428"/>
      <c r="E10" s="346"/>
      <c r="F10" s="375"/>
      <c r="G10" s="377"/>
      <c r="H10" s="373"/>
      <c r="I10" s="45" t="s">
        <v>18</v>
      </c>
      <c r="J10" s="409"/>
    </row>
    <row r="11" spans="1:10" ht="15">
      <c r="A11" s="266" t="s">
        <v>424</v>
      </c>
      <c r="B11" s="269">
        <v>0.35499999999999998</v>
      </c>
      <c r="C11" s="277" t="s">
        <v>414</v>
      </c>
      <c r="D11" s="267">
        <v>0.4</v>
      </c>
      <c r="E11" s="268" t="s">
        <v>6</v>
      </c>
      <c r="F11" s="224">
        <f>D11+5%</f>
        <v>0.45</v>
      </c>
      <c r="G11" s="220" t="s">
        <v>405</v>
      </c>
      <c r="H11" s="225">
        <f>IF(D11-5%&lt;0%,0%,D11-5%)</f>
        <v>0.35000000000000003</v>
      </c>
      <c r="I11" s="48" t="s">
        <v>388</v>
      </c>
      <c r="J11" s="281" t="s">
        <v>414</v>
      </c>
    </row>
    <row r="12" spans="1:10" ht="15.75" thickBot="1">
      <c r="A12" s="91" t="s">
        <v>422</v>
      </c>
      <c r="B12" s="247">
        <v>4.7699999999999999E-2</v>
      </c>
      <c r="C12" s="278" t="s">
        <v>414</v>
      </c>
      <c r="D12" s="271">
        <v>0.05</v>
      </c>
      <c r="E12" s="273" t="s">
        <v>6</v>
      </c>
      <c r="F12" s="264">
        <f>D12+5%</f>
        <v>0.1</v>
      </c>
      <c r="G12" s="262" t="s">
        <v>405</v>
      </c>
      <c r="H12" s="263">
        <f>IF(D12-5%&lt;0%,0%,D12-5%)</f>
        <v>0</v>
      </c>
      <c r="I12" s="52" t="s">
        <v>12</v>
      </c>
      <c r="J12" s="274" t="s">
        <v>414</v>
      </c>
    </row>
    <row r="13" spans="1:10" ht="15.75" thickBot="1">
      <c r="A13" s="90" t="s">
        <v>3</v>
      </c>
      <c r="B13" s="92">
        <f>SUM(B4:B12)</f>
        <v>1.0631999999999999</v>
      </c>
      <c r="C13" s="107">
        <f>SUM(C4:C12)</f>
        <v>0</v>
      </c>
      <c r="D13" s="127">
        <f>SUM(D4:D12)</f>
        <v>1.1100000000000001</v>
      </c>
      <c r="E13" s="35"/>
      <c r="F13" s="228"/>
      <c r="G13" s="221"/>
      <c r="H13" s="229"/>
      <c r="I13" s="56"/>
      <c r="J13" s="34">
        <f>SUM(J4:J12)</f>
        <v>0</v>
      </c>
    </row>
    <row r="14" spans="1:10" ht="15.75" thickBot="1">
      <c r="A14" s="91" t="s">
        <v>4</v>
      </c>
      <c r="B14" s="248">
        <v>7.3499999999999996E-2</v>
      </c>
      <c r="C14" s="32">
        <v>0.2</v>
      </c>
      <c r="D14" s="128">
        <v>0.1</v>
      </c>
      <c r="E14" s="59" t="s">
        <v>5</v>
      </c>
      <c r="F14" s="230">
        <f>D14+6%</f>
        <v>0.16</v>
      </c>
      <c r="G14" s="270" t="s">
        <v>405</v>
      </c>
      <c r="H14" s="231">
        <f>IF(D14-6%&lt;0%,0%,D14-6%)</f>
        <v>4.0000000000000008E-2</v>
      </c>
      <c r="I14" s="60" t="s">
        <v>19</v>
      </c>
      <c r="J14" s="36">
        <f>D14-C14</f>
        <v>-0.1</v>
      </c>
    </row>
    <row r="15" spans="1:10" ht="15" thickBot="1">
      <c r="A15" s="212" t="s">
        <v>410</v>
      </c>
      <c r="B15" s="349">
        <v>5.0000000000000001E-3</v>
      </c>
      <c r="C15" s="350"/>
      <c r="D15" s="350"/>
      <c r="E15" s="350"/>
      <c r="F15" s="350"/>
      <c r="G15" s="350"/>
      <c r="H15" s="350"/>
      <c r="I15" s="350"/>
      <c r="J15" s="351"/>
    </row>
    <row r="16" spans="1:10" ht="16.5">
      <c r="A16" s="215"/>
      <c r="B16" s="37"/>
      <c r="C16" s="37"/>
      <c r="D16" s="37"/>
      <c r="E16" s="216"/>
      <c r="F16" s="216"/>
      <c r="G16" s="216"/>
      <c r="H16" s="216"/>
      <c r="I16" s="216"/>
      <c r="J16" s="216"/>
    </row>
    <row r="17" spans="1:10" ht="16.5">
      <c r="A17" s="215" t="s">
        <v>449</v>
      </c>
      <c r="B17" s="37"/>
      <c r="C17" s="37"/>
      <c r="D17" s="37"/>
      <c r="E17" s="216"/>
      <c r="F17" s="216"/>
      <c r="G17" s="216"/>
      <c r="H17" s="216"/>
      <c r="I17" s="216"/>
      <c r="J17" s="216"/>
    </row>
    <row r="18" spans="1:10" ht="16.5">
      <c r="A18" s="215" t="s">
        <v>450</v>
      </c>
      <c r="B18" s="37"/>
      <c r="C18" s="37"/>
      <c r="D18" s="37"/>
      <c r="E18" s="216"/>
      <c r="F18" s="216"/>
      <c r="G18" s="216"/>
      <c r="H18" s="216"/>
      <c r="I18" s="216"/>
      <c r="J18" s="216"/>
    </row>
    <row r="19" spans="1:10" ht="16.5">
      <c r="A19" s="215" t="s">
        <v>451</v>
      </c>
      <c r="B19" s="37"/>
      <c r="C19" s="37"/>
      <c r="D19" s="37"/>
      <c r="E19" s="216"/>
      <c r="F19" s="216"/>
      <c r="G19" s="216"/>
      <c r="H19" s="216"/>
      <c r="I19" s="216"/>
      <c r="J19" s="216"/>
    </row>
    <row r="20" spans="1:10" ht="16.5">
      <c r="A20" s="215" t="s">
        <v>452</v>
      </c>
      <c r="B20" s="37"/>
      <c r="C20" s="37"/>
      <c r="D20" s="37"/>
      <c r="E20" s="216"/>
      <c r="F20" s="216"/>
      <c r="G20" s="216"/>
      <c r="H20" s="216"/>
      <c r="I20" s="216"/>
      <c r="J20" s="216"/>
    </row>
    <row r="21" spans="1:10" ht="16.5">
      <c r="A21" s="215" t="s">
        <v>447</v>
      </c>
      <c r="B21" s="37"/>
      <c r="C21" s="37"/>
      <c r="D21" s="37"/>
      <c r="E21" s="216"/>
      <c r="F21" s="216"/>
      <c r="G21" s="216"/>
      <c r="H21" s="216"/>
      <c r="I21" s="216"/>
      <c r="J21" s="216"/>
    </row>
    <row r="22" spans="1:10" ht="16.5">
      <c r="A22" s="215" t="s">
        <v>448</v>
      </c>
      <c r="B22" s="37"/>
      <c r="C22" s="37"/>
      <c r="D22" s="37"/>
      <c r="E22" s="216"/>
      <c r="F22" s="216"/>
      <c r="G22" s="216"/>
      <c r="H22" s="216"/>
      <c r="I22" s="216"/>
      <c r="J22" s="216"/>
    </row>
    <row r="24" spans="1:10" s="38" customFormat="1" ht="15">
      <c r="A24" s="11" t="s">
        <v>429</v>
      </c>
      <c r="B24" s="25"/>
      <c r="C24" s="290"/>
      <c r="E24" s="26"/>
    </row>
    <row r="25" spans="1:10" s="38" customFormat="1" ht="45.75" customHeight="1">
      <c r="A25" s="291" t="s">
        <v>0</v>
      </c>
      <c r="B25" s="291" t="s">
        <v>431</v>
      </c>
      <c r="C25" s="291" t="s">
        <v>432</v>
      </c>
      <c r="D25" s="291" t="s">
        <v>428</v>
      </c>
      <c r="E25" s="295" t="s">
        <v>1</v>
      </c>
      <c r="F25" s="338" t="s">
        <v>383</v>
      </c>
      <c r="G25" s="338"/>
      <c r="H25" s="338"/>
    </row>
    <row r="26" spans="1:10" s="38" customFormat="1" ht="15">
      <c r="A26" s="292" t="s">
        <v>433</v>
      </c>
      <c r="B26" s="293">
        <v>0.35</v>
      </c>
      <c r="C26" s="294">
        <v>0.3</v>
      </c>
      <c r="D26" s="294">
        <f t="shared" ref="D26:D27" si="0">C26-B26</f>
        <v>-4.9999999999999989E-2</v>
      </c>
      <c r="E26" s="296" t="s">
        <v>6</v>
      </c>
      <c r="F26" s="297">
        <f>C26+5%</f>
        <v>0.35</v>
      </c>
      <c r="G26" s="298" t="s">
        <v>405</v>
      </c>
      <c r="H26" s="299">
        <f>IF(C26-5%&lt;0%,0%,C26-5%)</f>
        <v>0.25</v>
      </c>
    </row>
    <row r="27" spans="1:10" s="38" customFormat="1" ht="15">
      <c r="A27" s="300" t="s">
        <v>424</v>
      </c>
      <c r="B27" s="293">
        <v>0.4</v>
      </c>
      <c r="C27" s="294">
        <v>0.45</v>
      </c>
      <c r="D27" s="294">
        <f t="shared" si="0"/>
        <v>4.9999999999999989E-2</v>
      </c>
      <c r="E27" s="296" t="s">
        <v>6</v>
      </c>
      <c r="F27" s="297">
        <f>C27+5%</f>
        <v>0.5</v>
      </c>
      <c r="G27" s="298" t="s">
        <v>405</v>
      </c>
      <c r="H27" s="299">
        <f>IF(C27-5%&lt;0%,0%,C27-5%)</f>
        <v>0.4</v>
      </c>
    </row>
    <row r="29" spans="1:10" ht="15">
      <c r="A29" s="11" t="s">
        <v>439</v>
      </c>
      <c r="B29" s="25"/>
      <c r="C29" s="290"/>
      <c r="D29" s="38"/>
      <c r="E29" s="26"/>
      <c r="F29" s="38"/>
      <c r="G29" s="38"/>
      <c r="H29" s="38"/>
    </row>
    <row r="30" spans="1:10" ht="45">
      <c r="A30" s="309" t="s">
        <v>0</v>
      </c>
      <c r="B30" s="309" t="s">
        <v>431</v>
      </c>
      <c r="C30" s="309" t="s">
        <v>440</v>
      </c>
      <c r="D30" s="309" t="s">
        <v>428</v>
      </c>
      <c r="E30" s="295" t="s">
        <v>1</v>
      </c>
      <c r="F30" s="338" t="s">
        <v>383</v>
      </c>
      <c r="G30" s="338"/>
      <c r="H30" s="338"/>
    </row>
    <row r="31" spans="1:10" ht="15">
      <c r="A31" s="292" t="s">
        <v>430</v>
      </c>
      <c r="B31" s="293">
        <v>0.3</v>
      </c>
      <c r="C31" s="294">
        <v>0.25</v>
      </c>
      <c r="D31" s="294">
        <f t="shared" ref="D31:D32" si="1">C31-B31</f>
        <v>-4.9999999999999989E-2</v>
      </c>
      <c r="E31" s="296" t="s">
        <v>5</v>
      </c>
      <c r="F31" s="297">
        <f>C31+6%</f>
        <v>0.31</v>
      </c>
      <c r="G31" s="298" t="s">
        <v>405</v>
      </c>
      <c r="H31" s="299">
        <f>IF(C31-6%&lt;0%,0%,C31-6%)</f>
        <v>0.19</v>
      </c>
    </row>
    <row r="32" spans="1:10" ht="15">
      <c r="A32" s="300" t="s">
        <v>424</v>
      </c>
      <c r="B32" s="293">
        <v>0.45</v>
      </c>
      <c r="C32" s="294">
        <v>0.5</v>
      </c>
      <c r="D32" s="294">
        <f t="shared" si="1"/>
        <v>4.9999999999999989E-2</v>
      </c>
      <c r="E32" s="296" t="s">
        <v>6</v>
      </c>
      <c r="F32" s="297">
        <f>C32+5%</f>
        <v>0.55000000000000004</v>
      </c>
      <c r="G32" s="298" t="s">
        <v>405</v>
      </c>
      <c r="H32" s="299">
        <f>IF(C32-5%&lt;0%,0%,C32-5%)</f>
        <v>0.45</v>
      </c>
    </row>
  </sheetData>
  <mergeCells count="30">
    <mergeCell ref="G9:G10"/>
    <mergeCell ref="H9:H10"/>
    <mergeCell ref="J9:J10"/>
    <mergeCell ref="B15:J15"/>
    <mergeCell ref="J4:J6"/>
    <mergeCell ref="F7:F8"/>
    <mergeCell ref="G7:G8"/>
    <mergeCell ref="H7:H8"/>
    <mergeCell ref="J7:J8"/>
    <mergeCell ref="B9:B10"/>
    <mergeCell ref="C9:C10"/>
    <mergeCell ref="D9:D10"/>
    <mergeCell ref="E9:E10"/>
    <mergeCell ref="F9:F10"/>
    <mergeCell ref="F30:H30"/>
    <mergeCell ref="F25:H25"/>
    <mergeCell ref="F3:H3"/>
    <mergeCell ref="A4:A6"/>
    <mergeCell ref="B4:B6"/>
    <mergeCell ref="C4:C6"/>
    <mergeCell ref="D4:D6"/>
    <mergeCell ref="E4:E6"/>
    <mergeCell ref="F4:F6"/>
    <mergeCell ref="G4:G6"/>
    <mergeCell ref="H4:H6"/>
    <mergeCell ref="A7:A8"/>
    <mergeCell ref="B7:B8"/>
    <mergeCell ref="C7:C8"/>
    <mergeCell ref="D7:D8"/>
    <mergeCell ref="E7:E8"/>
  </mergeCells>
  <conditionalFormatting sqref="J4:J14">
    <cfRule type="cellIs" dxfId="23" priority="1" operator="lessThan">
      <formula>0</formula>
    </cfRule>
    <cfRule type="cellIs" dxfId="22" priority="2" operator="greaterThan">
      <formula>0</formula>
    </cfRule>
  </conditionalFormatting>
  <pageMargins left="0.7" right="0.7" top="0.75" bottom="0.75" header="0.3" footer="0.3"/>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rightToLeft="1" workbookViewId="0">
      <selection activeCell="B15" sqref="B15"/>
    </sheetView>
  </sheetViews>
  <sheetFormatPr defaultRowHeight="14.25"/>
  <cols>
    <col min="1" max="1" width="54.75" customWidth="1"/>
    <col min="2" max="2" width="14.125" bestFit="1" customWidth="1"/>
    <col min="3" max="3" width="13.125" customWidth="1"/>
    <col min="4" max="4" width="11.75"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283" t="s">
        <v>488</v>
      </c>
      <c r="B1" s="38"/>
      <c r="C1" s="38"/>
      <c r="D1" s="38"/>
    </row>
    <row r="2" spans="1:10" ht="17.25" thickTop="1" thickBot="1">
      <c r="A2" s="7"/>
      <c r="B2" s="38"/>
      <c r="C2" s="38"/>
      <c r="D2" s="38"/>
    </row>
    <row r="3" spans="1:10" ht="45.75" thickBot="1">
      <c r="A3" s="141" t="s">
        <v>0</v>
      </c>
      <c r="B3" s="110" t="s">
        <v>407</v>
      </c>
      <c r="C3" s="40" t="s">
        <v>400</v>
      </c>
      <c r="D3" s="39" t="s">
        <v>401</v>
      </c>
      <c r="E3" s="112" t="s">
        <v>1</v>
      </c>
      <c r="F3" s="378" t="s">
        <v>383</v>
      </c>
      <c r="G3" s="378"/>
      <c r="H3" s="379"/>
      <c r="I3" s="143" t="s">
        <v>2</v>
      </c>
      <c r="J3" s="139" t="s">
        <v>408</v>
      </c>
    </row>
    <row r="4" spans="1:10">
      <c r="A4" s="416" t="s">
        <v>425</v>
      </c>
      <c r="B4" s="444" t="s">
        <v>414</v>
      </c>
      <c r="C4" s="452" t="s">
        <v>414</v>
      </c>
      <c r="D4" s="429">
        <v>0.19</v>
      </c>
      <c r="E4" s="431" t="s">
        <v>5</v>
      </c>
      <c r="F4" s="380">
        <f>D4+6%</f>
        <v>0.25</v>
      </c>
      <c r="G4" s="382" t="s">
        <v>405</v>
      </c>
      <c r="H4" s="352">
        <f>IF(D4-6%&lt;0%,0%,D4-6%)</f>
        <v>0.13</v>
      </c>
      <c r="I4" s="42" t="s">
        <v>25</v>
      </c>
      <c r="J4" s="426" t="s">
        <v>414</v>
      </c>
    </row>
    <row r="5" spans="1:10">
      <c r="A5" s="417"/>
      <c r="B5" s="445"/>
      <c r="C5" s="419"/>
      <c r="D5" s="429"/>
      <c r="E5" s="432"/>
      <c r="F5" s="381"/>
      <c r="G5" s="383"/>
      <c r="H5" s="353"/>
      <c r="I5" s="42" t="s">
        <v>14</v>
      </c>
      <c r="J5" s="408"/>
    </row>
    <row r="6" spans="1:10">
      <c r="A6" s="339"/>
      <c r="B6" s="446"/>
      <c r="C6" s="420"/>
      <c r="D6" s="430"/>
      <c r="E6" s="432"/>
      <c r="F6" s="375"/>
      <c r="G6" s="377"/>
      <c r="H6" s="354"/>
      <c r="I6" s="43"/>
      <c r="J6" s="409"/>
    </row>
    <row r="7" spans="1:10">
      <c r="A7" s="423" t="s">
        <v>426</v>
      </c>
      <c r="B7" s="442" t="s">
        <v>414</v>
      </c>
      <c r="C7" s="453" t="s">
        <v>414</v>
      </c>
      <c r="D7" s="454">
        <v>0.4</v>
      </c>
      <c r="E7" s="433" t="s">
        <v>6</v>
      </c>
      <c r="F7" s="384">
        <f>D7+5%</f>
        <v>0.45</v>
      </c>
      <c r="G7" s="386" t="s">
        <v>405</v>
      </c>
      <c r="H7" s="364">
        <f>IF(D7-5%&lt;0%,0%,D7-5%)</f>
        <v>0.35000000000000003</v>
      </c>
      <c r="I7" s="272" t="s">
        <v>15</v>
      </c>
      <c r="J7" s="455" t="s">
        <v>414</v>
      </c>
    </row>
    <row r="8" spans="1:10">
      <c r="A8" s="424"/>
      <c r="B8" s="443"/>
      <c r="C8" s="422"/>
      <c r="D8" s="428"/>
      <c r="E8" s="433"/>
      <c r="F8" s="385"/>
      <c r="G8" s="387"/>
      <c r="H8" s="365"/>
      <c r="I8" s="43" t="s">
        <v>16</v>
      </c>
      <c r="J8" s="409"/>
    </row>
    <row r="9" spans="1:10">
      <c r="A9" s="173" t="s">
        <v>427</v>
      </c>
      <c r="B9" s="456" t="s">
        <v>414</v>
      </c>
      <c r="C9" s="453" t="s">
        <v>414</v>
      </c>
      <c r="D9" s="454">
        <v>0.35</v>
      </c>
      <c r="E9" s="346" t="s">
        <v>5</v>
      </c>
      <c r="F9" s="374">
        <f>D9+6%</f>
        <v>0.41</v>
      </c>
      <c r="G9" s="376" t="s">
        <v>405</v>
      </c>
      <c r="H9" s="372">
        <f>IF(D9-6%&lt;0%,0%,D9-6%)</f>
        <v>0.28999999999999998</v>
      </c>
      <c r="I9" s="272" t="s">
        <v>17</v>
      </c>
      <c r="J9" s="455" t="s">
        <v>414</v>
      </c>
    </row>
    <row r="10" spans="1:10">
      <c r="A10" s="89"/>
      <c r="B10" s="448"/>
      <c r="C10" s="422"/>
      <c r="D10" s="428"/>
      <c r="E10" s="346"/>
      <c r="F10" s="375"/>
      <c r="G10" s="377"/>
      <c r="H10" s="373"/>
      <c r="I10" s="45" t="s">
        <v>18</v>
      </c>
      <c r="J10" s="409"/>
    </row>
    <row r="11" spans="1:10" ht="15.75" thickBot="1">
      <c r="A11" s="91" t="s">
        <v>422</v>
      </c>
      <c r="B11" s="331" t="s">
        <v>414</v>
      </c>
      <c r="C11" s="278" t="s">
        <v>414</v>
      </c>
      <c r="D11" s="326">
        <v>0.06</v>
      </c>
      <c r="E11" s="273" t="s">
        <v>6</v>
      </c>
      <c r="F11" s="323">
        <f>D11+5%</f>
        <v>0.11</v>
      </c>
      <c r="G11" s="324" t="s">
        <v>405</v>
      </c>
      <c r="H11" s="322">
        <f>IF(D11-5%&lt;0%,0%,D11-5%)</f>
        <v>9.999999999999995E-3</v>
      </c>
      <c r="I11" s="52" t="s">
        <v>12</v>
      </c>
      <c r="J11" s="325" t="s">
        <v>414</v>
      </c>
    </row>
    <row r="12" spans="1:10" ht="15.75" thickBot="1">
      <c r="A12" s="90" t="s">
        <v>3</v>
      </c>
      <c r="B12" s="92">
        <f>SUM(B4:B11)</f>
        <v>0</v>
      </c>
      <c r="C12" s="107">
        <f>SUM(C4:C11)</f>
        <v>0</v>
      </c>
      <c r="D12" s="127">
        <f>SUM(D4:D11)</f>
        <v>1</v>
      </c>
      <c r="E12" s="35"/>
      <c r="F12" s="228"/>
      <c r="G12" s="221"/>
      <c r="H12" s="229"/>
      <c r="I12" s="56"/>
      <c r="J12" s="34">
        <f>SUM(J4:J11)</f>
        <v>0</v>
      </c>
    </row>
    <row r="13" spans="1:10" ht="15.75" thickBot="1">
      <c r="A13" s="91" t="s">
        <v>4</v>
      </c>
      <c r="B13" s="248" t="s">
        <v>414</v>
      </c>
      <c r="C13" s="32" t="s">
        <v>414</v>
      </c>
      <c r="D13" s="128">
        <v>0.1</v>
      </c>
      <c r="E13" s="59" t="s">
        <v>5</v>
      </c>
      <c r="F13" s="230">
        <f>D13+6%</f>
        <v>0.16</v>
      </c>
      <c r="G13" s="320" t="s">
        <v>405</v>
      </c>
      <c r="H13" s="231">
        <f>IF(D13-6%&lt;0%,0%,D13-6%)</f>
        <v>4.0000000000000008E-2</v>
      </c>
      <c r="I13" s="60" t="s">
        <v>19</v>
      </c>
      <c r="J13" s="36" t="s">
        <v>414</v>
      </c>
    </row>
    <row r="14" spans="1:10" ht="15" thickBot="1">
      <c r="A14" s="212" t="s">
        <v>410</v>
      </c>
      <c r="B14" s="349">
        <v>1.5E-3</v>
      </c>
      <c r="C14" s="350"/>
      <c r="D14" s="350"/>
      <c r="E14" s="350"/>
      <c r="F14" s="350"/>
      <c r="G14" s="350"/>
      <c r="H14" s="350"/>
      <c r="I14" s="350"/>
      <c r="J14" s="351"/>
    </row>
    <row r="16" spans="1:10" ht="16.5">
      <c r="A16" s="215" t="s">
        <v>454</v>
      </c>
    </row>
    <row r="17" spans="1:1" ht="16.5">
      <c r="A17" s="215" t="s">
        <v>455</v>
      </c>
    </row>
    <row r="18" spans="1:1" ht="16.5">
      <c r="A18" s="215" t="s">
        <v>456</v>
      </c>
    </row>
    <row r="19" spans="1:1" ht="16.5">
      <c r="A19" s="215" t="s">
        <v>457</v>
      </c>
    </row>
    <row r="20" spans="1:1" ht="16.5">
      <c r="A20" s="215" t="s">
        <v>458</v>
      </c>
    </row>
    <row r="21" spans="1:1" ht="16.5">
      <c r="A21" s="215" t="s">
        <v>459</v>
      </c>
    </row>
  </sheetData>
  <mergeCells count="28">
    <mergeCell ref="F3:H3"/>
    <mergeCell ref="A4:A6"/>
    <mergeCell ref="B4:B6"/>
    <mergeCell ref="C4:C6"/>
    <mergeCell ref="D4:D6"/>
    <mergeCell ref="E4:E6"/>
    <mergeCell ref="F4:F6"/>
    <mergeCell ref="G4:G6"/>
    <mergeCell ref="H4:H6"/>
    <mergeCell ref="J4:J6"/>
    <mergeCell ref="A7:A8"/>
    <mergeCell ref="B7:B8"/>
    <mergeCell ref="C7:C8"/>
    <mergeCell ref="D7:D8"/>
    <mergeCell ref="E7:E8"/>
    <mergeCell ref="F7:F8"/>
    <mergeCell ref="G7:G8"/>
    <mergeCell ref="H7:H8"/>
    <mergeCell ref="J7:J8"/>
    <mergeCell ref="H9:H10"/>
    <mergeCell ref="J9:J10"/>
    <mergeCell ref="B14:J14"/>
    <mergeCell ref="B9:B10"/>
    <mergeCell ref="C9:C10"/>
    <mergeCell ref="D9:D10"/>
    <mergeCell ref="E9:E10"/>
    <mergeCell ref="F9:F10"/>
    <mergeCell ref="G9:G10"/>
  </mergeCells>
  <conditionalFormatting sqref="J4:J13">
    <cfRule type="cellIs" dxfId="21" priority="1" operator="lessThan">
      <formula>0</formula>
    </cfRule>
    <cfRule type="cellIs" dxfId="20" priority="2" operator="greaterThan">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38"/>
  <sheetViews>
    <sheetView rightToLeft="1" topLeftCell="A17" zoomScale="110" zoomScaleNormal="110" workbookViewId="0">
      <selection activeCell="J22" sqref="J22"/>
    </sheetView>
  </sheetViews>
  <sheetFormatPr defaultColWidth="9" defaultRowHeight="16.5"/>
  <cols>
    <col min="1" max="1" width="61.375" style="180" customWidth="1"/>
    <col min="2" max="2" width="20.125" style="180" customWidth="1"/>
    <col min="3" max="3" width="14" style="180" customWidth="1"/>
    <col min="4" max="4" width="11.75" style="180" bestFit="1" customWidth="1"/>
    <col min="5" max="5" width="9" style="180"/>
    <col min="6" max="6" width="4.625" style="180" bestFit="1" customWidth="1"/>
    <col min="7" max="7" width="1.625" style="180" bestFit="1" customWidth="1"/>
    <col min="8" max="8" width="4.625" style="180" bestFit="1" customWidth="1"/>
    <col min="9" max="9" width="31.875" style="180" bestFit="1" customWidth="1"/>
    <col min="10" max="10" width="16.5" style="180" customWidth="1"/>
    <col min="11" max="16384" width="9" style="180"/>
  </cols>
  <sheetData>
    <row r="1" spans="1:10" ht="22.5" customHeight="1" thickBot="1">
      <c r="A1" s="283" t="s">
        <v>483</v>
      </c>
    </row>
    <row r="2" spans="1:10" ht="17.25" thickTop="1">
      <c r="A2" s="181" t="s">
        <v>395</v>
      </c>
    </row>
    <row r="3" spans="1:10" ht="17.25" thickBot="1">
      <c r="A3" s="181"/>
    </row>
    <row r="4" spans="1:10" s="38" customFormat="1" ht="46.9" customHeight="1" thickBot="1">
      <c r="A4" s="141" t="s">
        <v>0</v>
      </c>
      <c r="B4" s="110" t="s">
        <v>419</v>
      </c>
      <c r="C4" s="40" t="s">
        <v>400</v>
      </c>
      <c r="D4" s="39" t="s">
        <v>401</v>
      </c>
      <c r="E4" s="112" t="s">
        <v>1</v>
      </c>
      <c r="F4" s="378" t="s">
        <v>383</v>
      </c>
      <c r="G4" s="378"/>
      <c r="H4" s="379"/>
      <c r="I4" s="143" t="s">
        <v>2</v>
      </c>
      <c r="J4" s="139" t="s">
        <v>408</v>
      </c>
    </row>
    <row r="5" spans="1:10" s="38" customFormat="1" ht="13.5" customHeight="1">
      <c r="A5" s="416" t="s">
        <v>392</v>
      </c>
      <c r="B5" s="444">
        <v>2.0999999999999999E-3</v>
      </c>
      <c r="C5" s="419">
        <v>0.05</v>
      </c>
      <c r="D5" s="429">
        <v>0.01</v>
      </c>
      <c r="E5" s="431" t="s">
        <v>5</v>
      </c>
      <c r="F5" s="380">
        <f>D5+6%</f>
        <v>6.9999999999999993E-2</v>
      </c>
      <c r="G5" s="382" t="s">
        <v>405</v>
      </c>
      <c r="H5" s="352">
        <f>IF(D5-6%&lt;0%,0%,D5-6%)</f>
        <v>0</v>
      </c>
      <c r="I5" s="42" t="s">
        <v>25</v>
      </c>
      <c r="J5" s="426">
        <f>D5-C5</f>
        <v>-0.04</v>
      </c>
    </row>
    <row r="6" spans="1:10" s="38" customFormat="1" ht="13.5" customHeight="1">
      <c r="A6" s="417"/>
      <c r="B6" s="445"/>
      <c r="C6" s="419"/>
      <c r="D6" s="429"/>
      <c r="E6" s="432"/>
      <c r="F6" s="381"/>
      <c r="G6" s="383"/>
      <c r="H6" s="353"/>
      <c r="I6" s="42" t="s">
        <v>14</v>
      </c>
      <c r="J6" s="408"/>
    </row>
    <row r="7" spans="1:10" s="38" customFormat="1" ht="13.5" customHeight="1">
      <c r="A7" s="339"/>
      <c r="B7" s="446"/>
      <c r="C7" s="420"/>
      <c r="D7" s="430"/>
      <c r="E7" s="432"/>
      <c r="F7" s="375"/>
      <c r="G7" s="377"/>
      <c r="H7" s="354"/>
      <c r="I7" s="43"/>
      <c r="J7" s="409"/>
    </row>
    <row r="8" spans="1:10" s="38" customFormat="1" ht="17.25" customHeight="1">
      <c r="A8" s="423" t="s">
        <v>393</v>
      </c>
      <c r="B8" s="442">
        <v>0.79579999999999995</v>
      </c>
      <c r="C8" s="453" t="s">
        <v>420</v>
      </c>
      <c r="D8" s="454">
        <v>0.8</v>
      </c>
      <c r="E8" s="433" t="s">
        <v>6</v>
      </c>
      <c r="F8" s="384">
        <f>D8+5%</f>
        <v>0.85000000000000009</v>
      </c>
      <c r="G8" s="386" t="s">
        <v>405</v>
      </c>
      <c r="H8" s="364">
        <f>IF(D8-5%&lt;0%,0%,D8-5%)</f>
        <v>0.75</v>
      </c>
      <c r="I8" s="272" t="s">
        <v>15</v>
      </c>
      <c r="J8" s="455" t="s">
        <v>414</v>
      </c>
    </row>
    <row r="9" spans="1:10" s="38" customFormat="1" ht="17.25" customHeight="1">
      <c r="A9" s="424"/>
      <c r="B9" s="443"/>
      <c r="C9" s="422"/>
      <c r="D9" s="428"/>
      <c r="E9" s="433"/>
      <c r="F9" s="385"/>
      <c r="G9" s="387"/>
      <c r="H9" s="365"/>
      <c r="I9" s="43" t="s">
        <v>16</v>
      </c>
      <c r="J9" s="409"/>
    </row>
    <row r="10" spans="1:10" s="38" customFormat="1" ht="13.5" customHeight="1">
      <c r="A10" s="173" t="s">
        <v>391</v>
      </c>
      <c r="B10" s="447">
        <v>0.15709999999999999</v>
      </c>
      <c r="C10" s="453" t="s">
        <v>414</v>
      </c>
      <c r="D10" s="454">
        <v>0.15</v>
      </c>
      <c r="E10" s="346" t="s">
        <v>5</v>
      </c>
      <c r="F10" s="374">
        <f>D10+6%</f>
        <v>0.21</v>
      </c>
      <c r="G10" s="376" t="s">
        <v>405</v>
      </c>
      <c r="H10" s="372">
        <f>IF(D10-6%&lt;0%,0%,D10-6%)</f>
        <v>0.09</v>
      </c>
      <c r="I10" s="272" t="s">
        <v>17</v>
      </c>
      <c r="J10" s="455" t="s">
        <v>414</v>
      </c>
    </row>
    <row r="11" spans="1:10" s="38" customFormat="1" ht="14.25">
      <c r="A11" s="89"/>
      <c r="B11" s="448"/>
      <c r="C11" s="422"/>
      <c r="D11" s="428"/>
      <c r="E11" s="346"/>
      <c r="F11" s="375"/>
      <c r="G11" s="377"/>
      <c r="H11" s="373"/>
      <c r="I11" s="45" t="s">
        <v>18</v>
      </c>
      <c r="J11" s="409"/>
    </row>
    <row r="12" spans="1:10" s="38" customFormat="1" ht="13.5" customHeight="1">
      <c r="A12" s="266" t="s">
        <v>390</v>
      </c>
      <c r="B12" s="269">
        <v>1.6999999999999999E-3</v>
      </c>
      <c r="C12" s="277" t="s">
        <v>414</v>
      </c>
      <c r="D12" s="267">
        <v>0.05</v>
      </c>
      <c r="E12" s="268" t="s">
        <v>6</v>
      </c>
      <c r="F12" s="224">
        <f>D12+5%</f>
        <v>0.1</v>
      </c>
      <c r="G12" s="220" t="s">
        <v>405</v>
      </c>
      <c r="H12" s="225">
        <f>IF(D12-5%&lt;0%,0%,D12-5%)</f>
        <v>0</v>
      </c>
      <c r="I12" s="48" t="s">
        <v>388</v>
      </c>
      <c r="J12" s="281" t="s">
        <v>414</v>
      </c>
    </row>
    <row r="13" spans="1:10" s="38" customFormat="1" ht="13.5" customHeight="1">
      <c r="A13" s="266" t="s">
        <v>384</v>
      </c>
      <c r="B13" s="269">
        <v>7.1000000000000004E-3</v>
      </c>
      <c r="C13" s="277" t="s">
        <v>414</v>
      </c>
      <c r="D13" s="267">
        <v>0.01</v>
      </c>
      <c r="E13" s="268" t="s">
        <v>6</v>
      </c>
      <c r="F13" s="224">
        <f>D13+5%</f>
        <v>6.0000000000000005E-2</v>
      </c>
      <c r="G13" s="220" t="s">
        <v>405</v>
      </c>
      <c r="H13" s="225">
        <f>IF(D13-5%&lt;0%,0%,D13-5%)</f>
        <v>0</v>
      </c>
      <c r="I13" s="68" t="s">
        <v>386</v>
      </c>
      <c r="J13" s="209" t="s">
        <v>414</v>
      </c>
    </row>
    <row r="14" spans="1:10" s="38" customFormat="1" ht="13.5" customHeight="1" thickBot="1">
      <c r="A14" s="91" t="s">
        <v>422</v>
      </c>
      <c r="B14" s="247">
        <v>0.13589999999999999</v>
      </c>
      <c r="C14" s="278" t="s">
        <v>414</v>
      </c>
      <c r="D14" s="271">
        <v>0.13</v>
      </c>
      <c r="E14" s="273" t="s">
        <v>6</v>
      </c>
      <c r="F14" s="264">
        <f>D14+5%</f>
        <v>0.18</v>
      </c>
      <c r="G14" s="262" t="s">
        <v>405</v>
      </c>
      <c r="H14" s="263">
        <f>IF(D14-5%&lt;0%,0%,D14-5%)</f>
        <v>0.08</v>
      </c>
      <c r="I14" s="52" t="s">
        <v>12</v>
      </c>
      <c r="J14" s="274" t="s">
        <v>414</v>
      </c>
    </row>
    <row r="15" spans="1:10" s="38" customFormat="1" ht="15.75" thickBot="1">
      <c r="A15" s="90" t="s">
        <v>3</v>
      </c>
      <c r="B15" s="92">
        <f>SUM(B5:B14)</f>
        <v>1.0996999999999999</v>
      </c>
      <c r="C15" s="107">
        <f>SUM(C5:C14)</f>
        <v>0.05</v>
      </c>
      <c r="D15" s="127">
        <f>SUM(D5:D14)</f>
        <v>1.1499999999999999</v>
      </c>
      <c r="E15" s="35"/>
      <c r="F15" s="228"/>
      <c r="G15" s="221"/>
      <c r="H15" s="229"/>
      <c r="I15" s="56"/>
      <c r="J15" s="34">
        <f>SUM(J5:J14)</f>
        <v>-0.04</v>
      </c>
    </row>
    <row r="16" spans="1:10" s="38" customFormat="1" ht="15.75" thickBot="1">
      <c r="A16" s="91" t="s">
        <v>4</v>
      </c>
      <c r="B16" s="248">
        <v>4.4900000000000002E-2</v>
      </c>
      <c r="C16" s="32">
        <v>0.15</v>
      </c>
      <c r="D16" s="128">
        <v>0.06</v>
      </c>
      <c r="E16" s="59" t="s">
        <v>5</v>
      </c>
      <c r="F16" s="230">
        <f>D16+6%</f>
        <v>0.12</v>
      </c>
      <c r="G16" s="270" t="s">
        <v>405</v>
      </c>
      <c r="H16" s="231">
        <f>IF(D16-6%&lt;0%,0%,D16-6%)</f>
        <v>0</v>
      </c>
      <c r="I16" s="60" t="s">
        <v>19</v>
      </c>
      <c r="J16" s="36">
        <f>D16-C16</f>
        <v>-0.09</v>
      </c>
    </row>
    <row r="17" spans="1:10" s="38" customFormat="1" ht="39" customHeight="1" thickBot="1">
      <c r="A17" s="212" t="s">
        <v>410</v>
      </c>
      <c r="B17" s="349">
        <v>1.5E-3</v>
      </c>
      <c r="C17" s="350"/>
      <c r="D17" s="350"/>
      <c r="E17" s="350"/>
      <c r="F17" s="350"/>
      <c r="G17" s="350"/>
      <c r="H17" s="350"/>
      <c r="I17" s="350"/>
      <c r="J17" s="351"/>
    </row>
    <row r="18" spans="1:10">
      <c r="A18" s="181"/>
    </row>
    <row r="19" spans="1:10">
      <c r="A19" s="307" t="s">
        <v>436</v>
      </c>
      <c r="B19" s="25"/>
      <c r="C19" s="290"/>
      <c r="D19" s="38"/>
      <c r="E19" s="26"/>
      <c r="F19" s="38"/>
      <c r="G19" s="38"/>
      <c r="H19" s="38"/>
    </row>
    <row r="20" spans="1:10" ht="45">
      <c r="A20" s="304" t="s">
        <v>0</v>
      </c>
      <c r="B20" s="304" t="s">
        <v>431</v>
      </c>
      <c r="C20" s="304" t="s">
        <v>434</v>
      </c>
      <c r="D20" s="304" t="s">
        <v>428</v>
      </c>
      <c r="E20" s="295" t="s">
        <v>1</v>
      </c>
      <c r="F20" s="338" t="s">
        <v>383</v>
      </c>
      <c r="G20" s="338"/>
      <c r="H20" s="338"/>
    </row>
    <row r="21" spans="1:10">
      <c r="A21" s="292" t="s">
        <v>430</v>
      </c>
      <c r="B21" s="293">
        <v>0.15</v>
      </c>
      <c r="C21" s="294">
        <v>0.12</v>
      </c>
      <c r="D21" s="294">
        <f>C21-B21</f>
        <v>-0.03</v>
      </c>
      <c r="E21" s="296" t="s">
        <v>5</v>
      </c>
      <c r="F21" s="297">
        <f>C21+6%</f>
        <v>0.18</v>
      </c>
      <c r="G21" s="298" t="s">
        <v>405</v>
      </c>
      <c r="H21" s="299">
        <f>IF(C21-6%&lt;0%,0%,C21-6%)</f>
        <v>0.06</v>
      </c>
    </row>
    <row r="22" spans="1:10">
      <c r="A22" s="292" t="s">
        <v>435</v>
      </c>
      <c r="B22" s="293">
        <v>0.13</v>
      </c>
      <c r="C22" s="294">
        <v>0.16</v>
      </c>
      <c r="D22" s="294">
        <f t="shared" ref="D22" si="0">C22-B22</f>
        <v>0.03</v>
      </c>
      <c r="E22" s="296" t="s">
        <v>6</v>
      </c>
      <c r="F22" s="297">
        <f>C22+5%</f>
        <v>0.21000000000000002</v>
      </c>
      <c r="G22" s="298" t="s">
        <v>405</v>
      </c>
      <c r="H22" s="299">
        <f>IF(C22-5%&lt;0%,0%,C22-5%)</f>
        <v>0.11</v>
      </c>
    </row>
    <row r="23" spans="1:10">
      <c r="A23" s="332"/>
      <c r="B23" s="333"/>
      <c r="C23" s="1"/>
      <c r="D23" s="1"/>
      <c r="E23" s="334"/>
      <c r="F23" s="328"/>
      <c r="G23" s="329"/>
      <c r="H23" s="335"/>
    </row>
    <row r="24" spans="1:10">
      <c r="A24" s="307" t="s">
        <v>492</v>
      </c>
      <c r="B24" s="25"/>
      <c r="C24" s="290"/>
      <c r="D24" s="38"/>
      <c r="E24" s="26"/>
      <c r="F24" s="38"/>
      <c r="G24" s="38"/>
      <c r="H24" s="38"/>
    </row>
    <row r="25" spans="1:10">
      <c r="A25" s="307" t="s">
        <v>489</v>
      </c>
      <c r="B25" s="25"/>
      <c r="C25" s="290"/>
      <c r="D25" s="38"/>
      <c r="E25" s="26"/>
      <c r="F25" s="38"/>
      <c r="G25" s="38"/>
      <c r="H25" s="38"/>
    </row>
    <row r="26" spans="1:10" ht="45">
      <c r="A26" s="330" t="s">
        <v>0</v>
      </c>
      <c r="B26" s="330" t="s">
        <v>431</v>
      </c>
      <c r="C26" s="330" t="s">
        <v>490</v>
      </c>
      <c r="D26" s="330" t="s">
        <v>428</v>
      </c>
      <c r="E26" s="295" t="s">
        <v>1</v>
      </c>
      <c r="F26" s="338" t="s">
        <v>383</v>
      </c>
      <c r="G26" s="338"/>
      <c r="H26" s="338"/>
    </row>
    <row r="27" spans="1:10">
      <c r="A27" s="292" t="s">
        <v>433</v>
      </c>
      <c r="B27" s="293">
        <v>0.8</v>
      </c>
      <c r="C27" s="294">
        <v>0.85</v>
      </c>
      <c r="D27" s="294">
        <f>C27-B27</f>
        <v>4.9999999999999933E-2</v>
      </c>
      <c r="E27" s="296" t="s">
        <v>6</v>
      </c>
      <c r="F27" s="297">
        <f>C27+5%</f>
        <v>0.9</v>
      </c>
      <c r="G27" s="298" t="s">
        <v>405</v>
      </c>
      <c r="H27" s="299">
        <f>IF(C27-5%&lt;0%,0%,C27-5%)</f>
        <v>0.79999999999999993</v>
      </c>
    </row>
    <row r="28" spans="1:10">
      <c r="A28" s="292" t="s">
        <v>435</v>
      </c>
      <c r="B28" s="293">
        <v>0.13</v>
      </c>
      <c r="C28" s="294">
        <v>0.05</v>
      </c>
      <c r="D28" s="294">
        <f t="shared" ref="D28" si="1">C28-B28</f>
        <v>-0.08</v>
      </c>
      <c r="E28" s="296" t="s">
        <v>6</v>
      </c>
      <c r="F28" s="297">
        <f>C28+5%</f>
        <v>0.1</v>
      </c>
      <c r="G28" s="298" t="s">
        <v>405</v>
      </c>
      <c r="H28" s="299">
        <f>IF(C28-5%&lt;0%,0%,C28-5%)</f>
        <v>0</v>
      </c>
    </row>
    <row r="29" spans="1:10">
      <c r="A29" s="332"/>
      <c r="B29" s="333"/>
      <c r="C29" s="1"/>
      <c r="D29" s="1"/>
      <c r="E29" s="334"/>
      <c r="F29" s="328"/>
      <c r="G29" s="329"/>
      <c r="H29" s="335"/>
    </row>
    <row r="30" spans="1:10">
      <c r="A30" s="307" t="s">
        <v>491</v>
      </c>
      <c r="B30" s="25"/>
      <c r="C30" s="290"/>
      <c r="D30" s="38"/>
      <c r="E30" s="26"/>
      <c r="F30" s="38"/>
      <c r="G30" s="38"/>
      <c r="H30" s="38"/>
    </row>
    <row r="31" spans="1:10" ht="45">
      <c r="A31" s="330" t="s">
        <v>0</v>
      </c>
      <c r="B31" s="330" t="s">
        <v>431</v>
      </c>
      <c r="C31" s="330" t="s">
        <v>490</v>
      </c>
      <c r="D31" s="330" t="s">
        <v>428</v>
      </c>
      <c r="E31" s="295" t="s">
        <v>1</v>
      </c>
      <c r="F31" s="338" t="s">
        <v>383</v>
      </c>
      <c r="G31" s="338"/>
      <c r="H31" s="338"/>
    </row>
    <row r="32" spans="1:10">
      <c r="A32" s="292" t="s">
        <v>433</v>
      </c>
      <c r="B32" s="293">
        <v>0.8</v>
      </c>
      <c r="C32" s="294">
        <v>0.9</v>
      </c>
      <c r="D32" s="294">
        <f>C32-B32</f>
        <v>9.9999999999999978E-2</v>
      </c>
      <c r="E32" s="296" t="s">
        <v>6</v>
      </c>
      <c r="F32" s="297">
        <f>C32+5%</f>
        <v>0.95000000000000007</v>
      </c>
      <c r="G32" s="298" t="s">
        <v>405</v>
      </c>
      <c r="H32" s="299">
        <f>IF(C32-5%&lt;0%,0%,C32-5%)</f>
        <v>0.85</v>
      </c>
    </row>
    <row r="33" spans="1:8">
      <c r="A33" s="292" t="s">
        <v>435</v>
      </c>
      <c r="B33" s="293">
        <v>0.16</v>
      </c>
      <c r="C33" s="294">
        <v>0.05</v>
      </c>
      <c r="D33" s="294">
        <f t="shared" ref="D33" si="2">C33-B33</f>
        <v>-0.11</v>
      </c>
      <c r="E33" s="296" t="s">
        <v>6</v>
      </c>
      <c r="F33" s="297">
        <f>C33+5%</f>
        <v>0.1</v>
      </c>
      <c r="G33" s="298" t="s">
        <v>405</v>
      </c>
      <c r="H33" s="299">
        <f>IF(C33-5%&lt;0%,0%,C33-5%)</f>
        <v>0</v>
      </c>
    </row>
    <row r="35" spans="1:8">
      <c r="A35" s="280" t="s">
        <v>484</v>
      </c>
    </row>
    <row r="36" spans="1:8">
      <c r="A36" s="280" t="s">
        <v>485</v>
      </c>
    </row>
    <row r="37" spans="1:8">
      <c r="A37" s="280" t="s">
        <v>443</v>
      </c>
    </row>
    <row r="38" spans="1:8">
      <c r="A38" s="280" t="s">
        <v>448</v>
      </c>
    </row>
  </sheetData>
  <mergeCells count="31">
    <mergeCell ref="F26:H26"/>
    <mergeCell ref="F31:H31"/>
    <mergeCell ref="F20:H20"/>
    <mergeCell ref="J10:J11"/>
    <mergeCell ref="B17:J17"/>
    <mergeCell ref="B10:B11"/>
    <mergeCell ref="C10:C11"/>
    <mergeCell ref="D10:D11"/>
    <mergeCell ref="E10:E11"/>
    <mergeCell ref="F10:F11"/>
    <mergeCell ref="G10:G11"/>
    <mergeCell ref="H10:H11"/>
    <mergeCell ref="J5:J7"/>
    <mergeCell ref="A8:A9"/>
    <mergeCell ref="B8:B9"/>
    <mergeCell ref="C8:C9"/>
    <mergeCell ref="D8:D9"/>
    <mergeCell ref="E8:E9"/>
    <mergeCell ref="F8:F9"/>
    <mergeCell ref="G8:G9"/>
    <mergeCell ref="H8:H9"/>
    <mergeCell ref="J8:J9"/>
    <mergeCell ref="F4:H4"/>
    <mergeCell ref="A5:A7"/>
    <mergeCell ref="B5:B7"/>
    <mergeCell ref="C5:C7"/>
    <mergeCell ref="D5:D7"/>
    <mergeCell ref="E5:E7"/>
    <mergeCell ref="F5:F7"/>
    <mergeCell ref="G5:G7"/>
    <mergeCell ref="H5:H7"/>
  </mergeCells>
  <phoneticPr fontId="2" type="noConversion"/>
  <conditionalFormatting sqref="J5:J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2"/>
  <sheetViews>
    <sheetView rightToLeft="1" zoomScale="110" zoomScaleNormal="110" workbookViewId="0">
      <selection activeCell="A19" sqref="A19:A22"/>
    </sheetView>
  </sheetViews>
  <sheetFormatPr defaultColWidth="9" defaultRowHeight="14.25"/>
  <cols>
    <col min="1" max="1" width="59.875" style="8" customWidth="1"/>
    <col min="2" max="2" width="15.375" style="8" customWidth="1"/>
    <col min="3" max="3" width="10.875" style="8" customWidth="1"/>
    <col min="4" max="4" width="11.375" style="8" bestFit="1" customWidth="1"/>
    <col min="5" max="5" width="9" style="8" bestFit="1" customWidth="1"/>
    <col min="6" max="6" width="4.625" style="8" bestFit="1" customWidth="1"/>
    <col min="7" max="7" width="1.625" style="8" bestFit="1" customWidth="1"/>
    <col min="8" max="8" width="4.625" style="8" bestFit="1" customWidth="1"/>
    <col min="9" max="9" width="31.875" style="8" bestFit="1" customWidth="1"/>
    <col min="10" max="10" width="16.5" style="8" customWidth="1"/>
    <col min="11" max="16384" width="9" style="8"/>
  </cols>
  <sheetData>
    <row r="1" spans="1:10" ht="22.5" customHeight="1" thickBot="1">
      <c r="A1" s="283" t="s">
        <v>24</v>
      </c>
    </row>
    <row r="2" spans="1:10" ht="17.25" thickTop="1">
      <c r="A2" s="181" t="s">
        <v>395</v>
      </c>
    </row>
    <row r="3" spans="1:10" s="38" customFormat="1" ht="17.25" thickBot="1">
      <c r="A3" s="181"/>
    </row>
    <row r="4" spans="1:10" s="38" customFormat="1" ht="60.75" thickBot="1">
      <c r="A4" s="141" t="s">
        <v>0</v>
      </c>
      <c r="B4" s="110" t="s">
        <v>419</v>
      </c>
      <c r="C4" s="40" t="s">
        <v>400</v>
      </c>
      <c r="D4" s="39" t="s">
        <v>401</v>
      </c>
      <c r="E4" s="112" t="s">
        <v>1</v>
      </c>
      <c r="F4" s="378" t="s">
        <v>383</v>
      </c>
      <c r="G4" s="378"/>
      <c r="H4" s="379"/>
      <c r="I4" s="143" t="s">
        <v>2</v>
      </c>
      <c r="J4" s="139" t="s">
        <v>408</v>
      </c>
    </row>
    <row r="5" spans="1:10" s="38" customFormat="1">
      <c r="A5" s="416" t="s">
        <v>392</v>
      </c>
      <c r="B5" s="444">
        <v>0.92020000000000002</v>
      </c>
      <c r="C5" s="452" t="s">
        <v>420</v>
      </c>
      <c r="D5" s="429">
        <v>0.92</v>
      </c>
      <c r="E5" s="431" t="s">
        <v>5</v>
      </c>
      <c r="F5" s="380">
        <f>D5+6%</f>
        <v>0.98</v>
      </c>
      <c r="G5" s="382" t="s">
        <v>405</v>
      </c>
      <c r="H5" s="352">
        <f>IF(D5-6%&lt;0%,0%,D5-6%)</f>
        <v>0.8600000000000001</v>
      </c>
      <c r="I5" s="42" t="s">
        <v>25</v>
      </c>
      <c r="J5" s="426" t="s">
        <v>414</v>
      </c>
    </row>
    <row r="6" spans="1:10" s="38" customFormat="1">
      <c r="A6" s="417"/>
      <c r="B6" s="445"/>
      <c r="C6" s="419"/>
      <c r="D6" s="429"/>
      <c r="E6" s="432"/>
      <c r="F6" s="381"/>
      <c r="G6" s="383"/>
      <c r="H6" s="353"/>
      <c r="I6" s="42" t="s">
        <v>14</v>
      </c>
      <c r="J6" s="408"/>
    </row>
    <row r="7" spans="1:10" s="38" customFormat="1">
      <c r="A7" s="339"/>
      <c r="B7" s="446"/>
      <c r="C7" s="420"/>
      <c r="D7" s="430"/>
      <c r="E7" s="432"/>
      <c r="F7" s="375"/>
      <c r="G7" s="377"/>
      <c r="H7" s="354"/>
      <c r="I7" s="43"/>
      <c r="J7" s="409"/>
    </row>
    <row r="8" spans="1:10" s="38" customFormat="1" ht="17.25" customHeight="1">
      <c r="A8" s="423" t="s">
        <v>393</v>
      </c>
      <c r="B8" s="442">
        <v>0.16830000000000001</v>
      </c>
      <c r="C8" s="453" t="s">
        <v>414</v>
      </c>
      <c r="D8" s="454">
        <v>0.1</v>
      </c>
      <c r="E8" s="433" t="s">
        <v>6</v>
      </c>
      <c r="F8" s="384">
        <f>D8+5%</f>
        <v>0.15000000000000002</v>
      </c>
      <c r="G8" s="386" t="s">
        <v>405</v>
      </c>
      <c r="H8" s="364">
        <f>IF(D8-5%&lt;0%,0%,D8-5%)</f>
        <v>0.05</v>
      </c>
      <c r="I8" s="272" t="s">
        <v>15</v>
      </c>
      <c r="J8" s="455" t="s">
        <v>414</v>
      </c>
    </row>
    <row r="9" spans="1:10" s="38" customFormat="1" ht="17.25" customHeight="1">
      <c r="A9" s="424"/>
      <c r="B9" s="443"/>
      <c r="C9" s="422"/>
      <c r="D9" s="428"/>
      <c r="E9" s="433"/>
      <c r="F9" s="385"/>
      <c r="G9" s="387"/>
      <c r="H9" s="365"/>
      <c r="I9" s="43" t="s">
        <v>16</v>
      </c>
      <c r="J9" s="409"/>
    </row>
    <row r="10" spans="1:10" s="38" customFormat="1">
      <c r="A10" s="173" t="s">
        <v>391</v>
      </c>
      <c r="B10" s="447">
        <v>3.0300000000000001E-2</v>
      </c>
      <c r="C10" s="453" t="s">
        <v>414</v>
      </c>
      <c r="D10" s="454">
        <v>0.01</v>
      </c>
      <c r="E10" s="346" t="s">
        <v>5</v>
      </c>
      <c r="F10" s="374">
        <f>D10+6%</f>
        <v>6.9999999999999993E-2</v>
      </c>
      <c r="G10" s="376" t="s">
        <v>405</v>
      </c>
      <c r="H10" s="372">
        <f>IF(D10-6%&lt;0%,0%,D10-6%)</f>
        <v>0</v>
      </c>
      <c r="I10" s="272" t="s">
        <v>17</v>
      </c>
      <c r="J10" s="455" t="s">
        <v>414</v>
      </c>
    </row>
    <row r="11" spans="1:10" s="38" customFormat="1">
      <c r="A11" s="89"/>
      <c r="B11" s="448"/>
      <c r="C11" s="422"/>
      <c r="D11" s="428"/>
      <c r="E11" s="346"/>
      <c r="F11" s="375"/>
      <c r="G11" s="377"/>
      <c r="H11" s="373"/>
      <c r="I11" s="45" t="s">
        <v>18</v>
      </c>
      <c r="J11" s="409"/>
    </row>
    <row r="12" spans="1:10" s="38" customFormat="1" ht="15">
      <c r="A12" s="266" t="s">
        <v>390</v>
      </c>
      <c r="B12" s="269">
        <v>1E-3</v>
      </c>
      <c r="C12" s="277" t="s">
        <v>414</v>
      </c>
      <c r="D12" s="267">
        <v>0.05</v>
      </c>
      <c r="E12" s="268" t="s">
        <v>6</v>
      </c>
      <c r="F12" s="224">
        <f>D12+5%</f>
        <v>0.1</v>
      </c>
      <c r="G12" s="220" t="s">
        <v>405</v>
      </c>
      <c r="H12" s="225">
        <f>IF(D12-5%&lt;0%,0%,D12-5%)</f>
        <v>0</v>
      </c>
      <c r="I12" s="48" t="s">
        <v>388</v>
      </c>
      <c r="J12" s="281" t="s">
        <v>414</v>
      </c>
    </row>
    <row r="13" spans="1:10" s="38" customFormat="1" ht="15">
      <c r="A13" s="266" t="s">
        <v>421</v>
      </c>
      <c r="B13" s="269">
        <v>0.01</v>
      </c>
      <c r="C13" s="277" t="s">
        <v>414</v>
      </c>
      <c r="D13" s="267">
        <v>0.01</v>
      </c>
      <c r="E13" s="268" t="s">
        <v>6</v>
      </c>
      <c r="F13" s="224">
        <f>D13+5%</f>
        <v>6.0000000000000005E-2</v>
      </c>
      <c r="G13" s="220" t="s">
        <v>405</v>
      </c>
      <c r="H13" s="225">
        <f>IF(D13-5%&lt;0%,0%,D13-5%)</f>
        <v>0</v>
      </c>
      <c r="I13" s="68" t="s">
        <v>386</v>
      </c>
      <c r="J13" s="209" t="s">
        <v>414</v>
      </c>
    </row>
    <row r="14" spans="1:10" s="38" customFormat="1" ht="15.75" thickBot="1">
      <c r="A14" s="91" t="s">
        <v>422</v>
      </c>
      <c r="B14" s="247">
        <v>0.1062</v>
      </c>
      <c r="C14" s="278" t="s">
        <v>414</v>
      </c>
      <c r="D14" s="271">
        <v>0.11</v>
      </c>
      <c r="E14" s="273" t="s">
        <v>6</v>
      </c>
      <c r="F14" s="264">
        <f>D14+5%</f>
        <v>0.16</v>
      </c>
      <c r="G14" s="262" t="s">
        <v>405</v>
      </c>
      <c r="H14" s="263">
        <f>IF(D14-5%&lt;0%,0%,D14-5%)</f>
        <v>0.06</v>
      </c>
      <c r="I14" s="52" t="s">
        <v>12</v>
      </c>
      <c r="J14" s="274" t="s">
        <v>414</v>
      </c>
    </row>
    <row r="15" spans="1:10" s="38" customFormat="1" ht="15.75" thickBot="1">
      <c r="A15" s="90" t="s">
        <v>3</v>
      </c>
      <c r="B15" s="92">
        <f>SUM(B5:B14)</f>
        <v>1.236</v>
      </c>
      <c r="C15" s="107">
        <f>SUM(C5:C14)</f>
        <v>0</v>
      </c>
      <c r="D15" s="127">
        <f>SUM(D5:D14)</f>
        <v>1.2000000000000002</v>
      </c>
      <c r="E15" s="35"/>
      <c r="F15" s="228"/>
      <c r="G15" s="221"/>
      <c r="H15" s="229"/>
      <c r="I15" s="56"/>
      <c r="J15" s="34">
        <f>SUM(J5:J14)</f>
        <v>0</v>
      </c>
    </row>
    <row r="16" spans="1:10" s="38" customFormat="1" ht="15.75" thickBot="1">
      <c r="A16" s="91" t="s">
        <v>4</v>
      </c>
      <c r="B16" s="248">
        <v>0.37619999999999998</v>
      </c>
      <c r="C16" s="32">
        <v>0.5</v>
      </c>
      <c r="D16" s="128">
        <v>0.38</v>
      </c>
      <c r="E16" s="59" t="s">
        <v>5</v>
      </c>
      <c r="F16" s="230">
        <f>D16+6%</f>
        <v>0.44</v>
      </c>
      <c r="G16" s="270" t="s">
        <v>405</v>
      </c>
      <c r="H16" s="231">
        <f>IF(D16-6%&lt;0%,0%,D16-6%)</f>
        <v>0.32</v>
      </c>
      <c r="I16" s="60" t="s">
        <v>19</v>
      </c>
      <c r="J16" s="36">
        <f>D16-C16</f>
        <v>-0.12</v>
      </c>
    </row>
    <row r="17" spans="1:10" s="38" customFormat="1" ht="15" thickBot="1">
      <c r="A17" s="212" t="s">
        <v>410</v>
      </c>
      <c r="B17" s="349">
        <v>2.5000000000000001E-3</v>
      </c>
      <c r="C17" s="350"/>
      <c r="D17" s="350"/>
      <c r="E17" s="350"/>
      <c r="F17" s="350"/>
      <c r="G17" s="350"/>
      <c r="H17" s="350"/>
      <c r="I17" s="350"/>
      <c r="J17" s="351"/>
    </row>
    <row r="18" spans="1:10" ht="15.75">
      <c r="A18" s="9"/>
    </row>
    <row r="19" spans="1:10" ht="15">
      <c r="A19" s="280" t="s">
        <v>13</v>
      </c>
    </row>
    <row r="20" spans="1:10" ht="15">
      <c r="A20" s="280" t="s">
        <v>486</v>
      </c>
    </row>
    <row r="21" spans="1:10" ht="15">
      <c r="A21" s="280" t="s">
        <v>443</v>
      </c>
    </row>
    <row r="22" spans="1:10" ht="15">
      <c r="A22" s="280" t="s">
        <v>487</v>
      </c>
    </row>
  </sheetData>
  <mergeCells count="28">
    <mergeCell ref="J10:J11"/>
    <mergeCell ref="B17:J17"/>
    <mergeCell ref="J5:J7"/>
    <mergeCell ref="A8:A9"/>
    <mergeCell ref="B8:B9"/>
    <mergeCell ref="C8:C9"/>
    <mergeCell ref="D8:D9"/>
    <mergeCell ref="E8:E9"/>
    <mergeCell ref="F8:F9"/>
    <mergeCell ref="G8:G9"/>
    <mergeCell ref="H8:H9"/>
    <mergeCell ref="J8:J9"/>
    <mergeCell ref="B10:B11"/>
    <mergeCell ref="C10:C11"/>
    <mergeCell ref="D10:D11"/>
    <mergeCell ref="E10:E11"/>
    <mergeCell ref="F10:F11"/>
    <mergeCell ref="G10:G11"/>
    <mergeCell ref="F4:H4"/>
    <mergeCell ref="A5:A7"/>
    <mergeCell ref="B5:B7"/>
    <mergeCell ref="C5:C7"/>
    <mergeCell ref="D5:D7"/>
    <mergeCell ref="E5:E7"/>
    <mergeCell ref="F5:F7"/>
    <mergeCell ref="G5:G7"/>
    <mergeCell ref="H5:H7"/>
    <mergeCell ref="H10:H11"/>
  </mergeCells>
  <phoneticPr fontId="2" type="noConversion"/>
  <conditionalFormatting sqref="J5:J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9"/>
  <sheetViews>
    <sheetView rightToLeft="1" zoomScale="110" zoomScaleNormal="110" workbookViewId="0">
      <selection activeCell="B5" sqref="B5"/>
    </sheetView>
  </sheetViews>
  <sheetFormatPr defaultColWidth="9" defaultRowHeight="16.5"/>
  <cols>
    <col min="1" max="1" width="29" style="182" customWidth="1"/>
    <col min="2" max="2" width="14.75" style="182" bestFit="1" customWidth="1"/>
    <col min="3" max="3" width="14.625" style="182" bestFit="1" customWidth="1"/>
    <col min="4" max="5" width="13.5" style="182" customWidth="1"/>
    <col min="6" max="6" width="5.5" style="182" bestFit="1" customWidth="1"/>
    <col min="7" max="7" width="1.5" style="182" bestFit="1" customWidth="1"/>
    <col min="8" max="8" width="5.75" style="182" customWidth="1"/>
    <col min="9" max="9" width="28.25" style="182" bestFit="1" customWidth="1"/>
    <col min="10" max="16384" width="9" style="182"/>
  </cols>
  <sheetData>
    <row r="1" spans="1:10" ht="17.25" thickBot="1">
      <c r="A1" s="155" t="s">
        <v>474</v>
      </c>
      <c r="B1" s="250"/>
      <c r="C1" s="250"/>
    </row>
    <row r="2" spans="1:10" ht="18" thickTop="1" thickBot="1"/>
    <row r="3" spans="1:10" ht="45.75" thickBot="1">
      <c r="A3" s="251" t="s">
        <v>27</v>
      </c>
      <c r="B3" s="110" t="s">
        <v>407</v>
      </c>
      <c r="C3" s="40" t="s">
        <v>400</v>
      </c>
      <c r="D3" s="39" t="s">
        <v>401</v>
      </c>
      <c r="E3" s="251" t="s">
        <v>1</v>
      </c>
      <c r="F3" s="457" t="s">
        <v>383</v>
      </c>
      <c r="G3" s="378"/>
      <c r="H3" s="458"/>
      <c r="I3" s="251" t="s">
        <v>2</v>
      </c>
      <c r="J3" s="257" t="s">
        <v>408</v>
      </c>
    </row>
    <row r="4" spans="1:10" ht="17.25" thickBot="1">
      <c r="A4" s="314" t="s">
        <v>45</v>
      </c>
      <c r="B4" s="315">
        <v>1</v>
      </c>
      <c r="C4" s="313">
        <v>1</v>
      </c>
      <c r="D4" s="312">
        <v>1</v>
      </c>
      <c r="E4" s="316" t="s">
        <v>5</v>
      </c>
      <c r="F4" s="317">
        <f>D4</f>
        <v>1</v>
      </c>
      <c r="G4" s="319" t="s">
        <v>405</v>
      </c>
      <c r="H4" s="321">
        <f>IF(D4-6%&lt;0%,0%,D4-6%)</f>
        <v>0.94</v>
      </c>
      <c r="I4" s="259" t="s">
        <v>475</v>
      </c>
      <c r="J4" s="311">
        <f>D4-C4</f>
        <v>0</v>
      </c>
    </row>
    <row r="5" spans="1:10" s="38" customFormat="1" ht="15.75" thickBot="1">
      <c r="A5" s="90" t="s">
        <v>3</v>
      </c>
      <c r="B5" s="92">
        <f>SUM(B4)</f>
        <v>1</v>
      </c>
      <c r="C5" s="107">
        <f>SUM(C4)</f>
        <v>1</v>
      </c>
      <c r="D5" s="252">
        <f>SUM(D4)</f>
        <v>1</v>
      </c>
      <c r="E5" s="255"/>
      <c r="F5" s="253"/>
      <c r="G5" s="221"/>
      <c r="H5" s="57"/>
      <c r="I5" s="260"/>
      <c r="J5" s="57">
        <f>SUM(J4)</f>
        <v>0</v>
      </c>
    </row>
    <row r="6" spans="1:10" ht="17.25" thickBot="1">
      <c r="A6" s="91" t="s">
        <v>4</v>
      </c>
      <c r="B6" s="248"/>
      <c r="C6" s="32">
        <v>1</v>
      </c>
      <c r="D6" s="128">
        <v>1</v>
      </c>
      <c r="E6" s="256" t="s">
        <v>5</v>
      </c>
      <c r="F6" s="318">
        <f>D6+6%</f>
        <v>1.06</v>
      </c>
      <c r="G6" s="320" t="s">
        <v>405</v>
      </c>
      <c r="H6" s="254">
        <f>IF(D6-6%&lt;0%,0%,D6-6%)</f>
        <v>0.94</v>
      </c>
      <c r="I6" s="261" t="s">
        <v>411</v>
      </c>
      <c r="J6" s="258">
        <f>D6-C6</f>
        <v>0</v>
      </c>
    </row>
    <row r="7" spans="1:10" ht="17.25" thickBot="1">
      <c r="A7" s="212" t="s">
        <v>410</v>
      </c>
      <c r="B7" s="349">
        <v>2.5000000000000001E-3</v>
      </c>
      <c r="C7" s="350"/>
      <c r="D7" s="350">
        <v>2.5000000000000001E-3</v>
      </c>
      <c r="E7" s="350"/>
      <c r="F7" s="350"/>
      <c r="G7" s="350"/>
      <c r="H7" s="350"/>
      <c r="I7" s="350"/>
      <c r="J7" s="351"/>
    </row>
    <row r="8" spans="1:10">
      <c r="I8" s="183"/>
    </row>
    <row r="9" spans="1:10">
      <c r="A9" s="327" t="s">
        <v>476</v>
      </c>
      <c r="B9" s="213"/>
      <c r="C9" s="213"/>
      <c r="D9" s="213"/>
      <c r="E9" s="213"/>
      <c r="F9" s="213"/>
      <c r="G9" s="213"/>
      <c r="H9" s="213"/>
      <c r="I9" s="213"/>
    </row>
    <row r="10" spans="1:10">
      <c r="A10" s="327" t="s">
        <v>477</v>
      </c>
      <c r="B10" s="213"/>
      <c r="C10" s="213"/>
      <c r="D10" s="213"/>
      <c r="E10" s="213"/>
      <c r="F10" s="213"/>
      <c r="G10" s="213"/>
      <c r="H10" s="213"/>
      <c r="I10" s="213"/>
    </row>
    <row r="11" spans="1:10">
      <c r="A11" s="327" t="s">
        <v>465</v>
      </c>
      <c r="B11" s="213"/>
      <c r="C11" s="213"/>
      <c r="D11" s="213"/>
      <c r="E11" s="213"/>
      <c r="F11" s="213"/>
      <c r="G11" s="213"/>
      <c r="H11" s="213"/>
      <c r="I11" s="213"/>
    </row>
    <row r="12" spans="1:10">
      <c r="A12" s="327" t="s">
        <v>478</v>
      </c>
    </row>
    <row r="13" spans="1:10">
      <c r="A13" s="327" t="s">
        <v>479</v>
      </c>
      <c r="B13" s="214"/>
      <c r="C13" s="214"/>
    </row>
    <row r="14" spans="1:10">
      <c r="A14" s="327" t="s">
        <v>468</v>
      </c>
    </row>
    <row r="15" spans="1:10">
      <c r="A15" s="327" t="s">
        <v>480</v>
      </c>
    </row>
    <row r="16" spans="1:10">
      <c r="A16" s="327" t="s">
        <v>481</v>
      </c>
    </row>
    <row r="17" spans="1:1">
      <c r="A17" s="327" t="s">
        <v>471</v>
      </c>
    </row>
    <row r="18" spans="1:1">
      <c r="A18" s="327" t="s">
        <v>472</v>
      </c>
    </row>
    <row r="19" spans="1:1">
      <c r="A19" s="327" t="s">
        <v>482</v>
      </c>
    </row>
  </sheetData>
  <mergeCells count="2">
    <mergeCell ref="B7:J7"/>
    <mergeCell ref="F3:H3"/>
  </mergeCells>
  <conditionalFormatting sqref="J5">
    <cfRule type="cellIs" dxfId="15" priority="3" operator="lessThan">
      <formula>0</formula>
    </cfRule>
    <cfRule type="cellIs" dxfId="14" priority="4" operator="greaterThan">
      <formula>0</formula>
    </cfRule>
  </conditionalFormatting>
  <conditionalFormatting sqref="J6">
    <cfRule type="cellIs" dxfId="13" priority="1" operator="lessThan">
      <formula>0</formula>
    </cfRule>
    <cfRule type="cellIs" dxfId="12" priority="2" operator="greaterThan">
      <formula>0</formula>
    </cfRule>
  </conditionalFormatting>
  <pageMargins left="0.7" right="0.7" top="0.75" bottom="0.75" header="0.3" footer="0.3"/>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101"/>
  <sheetViews>
    <sheetView rightToLeft="1" zoomScale="90" zoomScaleNormal="90" zoomScaleSheetLayoutView="85" workbookViewId="0">
      <selection activeCell="E110" sqref="E109:E110"/>
    </sheetView>
  </sheetViews>
  <sheetFormatPr defaultColWidth="17.75" defaultRowHeight="15"/>
  <cols>
    <col min="1" max="1" width="3.875" style="8" customWidth="1"/>
    <col min="2" max="2" width="57.5" style="8" bestFit="1" customWidth="1"/>
    <col min="3" max="3" width="18.25" style="25" bestFit="1" customWidth="1"/>
    <col min="4" max="4" width="16.125" style="8" bestFit="1" customWidth="1"/>
    <col min="5" max="5" width="17.25" style="8" bestFit="1" customWidth="1"/>
    <col min="6" max="6" width="10.25" style="26" bestFit="1" customWidth="1"/>
    <col min="7" max="7" width="5.875" style="26" customWidth="1"/>
    <col min="8" max="8" width="1.5" style="26" bestFit="1" customWidth="1"/>
    <col min="9" max="9" width="6.875" style="8" customWidth="1"/>
    <col min="10" max="10" width="31.875" style="8" bestFit="1" customWidth="1"/>
    <col min="11" max="11" width="12" style="8" customWidth="1"/>
    <col min="12" max="16384" width="17.75" style="8"/>
  </cols>
  <sheetData>
    <row r="1" spans="2:11" ht="15.75" thickBot="1"/>
    <row r="2" spans="2:11" s="12" customFormat="1" ht="14.25" customHeight="1">
      <c r="B2" s="464" t="s">
        <v>398</v>
      </c>
      <c r="C2" s="465"/>
      <c r="D2" s="465"/>
      <c r="E2" s="465"/>
      <c r="F2" s="465"/>
      <c r="G2" s="465"/>
      <c r="H2" s="465"/>
      <c r="I2" s="465"/>
      <c r="J2" s="465"/>
      <c r="K2" s="466"/>
    </row>
    <row r="3" spans="2:11" s="12" customFormat="1" ht="14.25" customHeight="1" thickBot="1">
      <c r="B3" s="467"/>
      <c r="C3" s="468"/>
      <c r="D3" s="468"/>
      <c r="E3" s="468"/>
      <c r="F3" s="468"/>
      <c r="G3" s="468"/>
      <c r="H3" s="468"/>
      <c r="I3" s="468"/>
      <c r="J3" s="468"/>
      <c r="K3" s="469"/>
    </row>
    <row r="4" spans="2:11" s="12" customFormat="1" ht="30.75" thickBot="1">
      <c r="B4" s="167" t="s">
        <v>0</v>
      </c>
      <c r="C4" s="162" t="s">
        <v>409</v>
      </c>
      <c r="D4" s="40" t="s">
        <v>400</v>
      </c>
      <c r="E4" s="39" t="s">
        <v>401</v>
      </c>
      <c r="F4" s="41" t="s">
        <v>1</v>
      </c>
      <c r="G4" s="378" t="s">
        <v>383</v>
      </c>
      <c r="H4" s="378"/>
      <c r="I4" s="379"/>
      <c r="J4" s="142" t="s">
        <v>2</v>
      </c>
      <c r="K4" s="150" t="s">
        <v>406</v>
      </c>
    </row>
    <row r="5" spans="2:11" s="12" customFormat="1" ht="14.25" customHeight="1">
      <c r="B5" s="417" t="s">
        <v>392</v>
      </c>
      <c r="C5" s="479">
        <v>0.45269999999999999</v>
      </c>
      <c r="D5" s="471">
        <v>0.44</v>
      </c>
      <c r="E5" s="461">
        <v>0.44</v>
      </c>
      <c r="F5" s="462" t="s">
        <v>5</v>
      </c>
      <c r="G5" s="380">
        <f>E5+6%</f>
        <v>0.5</v>
      </c>
      <c r="H5" s="382" t="s">
        <v>405</v>
      </c>
      <c r="I5" s="352">
        <f>IF(E5-6%&lt;0%,0%,E5-6%)</f>
        <v>0.38</v>
      </c>
      <c r="J5" s="42" t="s">
        <v>25</v>
      </c>
      <c r="K5" s="487">
        <f>E5-D5</f>
        <v>0</v>
      </c>
    </row>
    <row r="6" spans="2:11" s="12" customFormat="1" ht="14.25" customHeight="1">
      <c r="B6" s="417"/>
      <c r="C6" s="479"/>
      <c r="D6" s="471"/>
      <c r="E6" s="461"/>
      <c r="F6" s="402"/>
      <c r="G6" s="381"/>
      <c r="H6" s="383"/>
      <c r="I6" s="353"/>
      <c r="J6" s="42" t="s">
        <v>14</v>
      </c>
      <c r="K6" s="487"/>
    </row>
    <row r="7" spans="2:11" s="12" customFormat="1" ht="14.25" customHeight="1">
      <c r="B7" s="339"/>
      <c r="C7" s="480"/>
      <c r="D7" s="472"/>
      <c r="E7" s="461"/>
      <c r="F7" s="403"/>
      <c r="G7" s="375"/>
      <c r="H7" s="377"/>
      <c r="I7" s="354"/>
      <c r="J7" s="43"/>
      <c r="K7" s="488"/>
    </row>
    <row r="8" spans="2:11" s="12" customFormat="1" ht="14.25" customHeight="1">
      <c r="B8" s="423" t="s">
        <v>393</v>
      </c>
      <c r="C8" s="483">
        <v>0.44009999999999999</v>
      </c>
      <c r="D8" s="473">
        <v>0.42</v>
      </c>
      <c r="E8" s="461">
        <v>0.44</v>
      </c>
      <c r="F8" s="404" t="s">
        <v>6</v>
      </c>
      <c r="G8" s="384">
        <f>E8+5%</f>
        <v>0.49</v>
      </c>
      <c r="H8" s="386" t="s">
        <v>405</v>
      </c>
      <c r="I8" s="364">
        <f>IF(E8-5%&lt;0%,0%,E8-5%)</f>
        <v>0.39</v>
      </c>
      <c r="J8" s="44" t="s">
        <v>15</v>
      </c>
      <c r="K8" s="489">
        <f>E8-D8</f>
        <v>2.0000000000000018E-2</v>
      </c>
    </row>
    <row r="9" spans="2:11" s="12" customFormat="1" ht="14.25" customHeight="1">
      <c r="B9" s="424"/>
      <c r="C9" s="484"/>
      <c r="D9" s="472"/>
      <c r="E9" s="461"/>
      <c r="F9" s="405"/>
      <c r="G9" s="385"/>
      <c r="H9" s="387"/>
      <c r="I9" s="365"/>
      <c r="J9" s="43" t="s">
        <v>16</v>
      </c>
      <c r="K9" s="488"/>
    </row>
    <row r="10" spans="2:11" s="12" customFormat="1" ht="14.25" customHeight="1">
      <c r="B10" s="161" t="s">
        <v>391</v>
      </c>
      <c r="C10" s="485">
        <v>0.18099999999999999</v>
      </c>
      <c r="D10" s="473">
        <v>0.15</v>
      </c>
      <c r="E10" s="461">
        <v>0.15</v>
      </c>
      <c r="F10" s="406" t="s">
        <v>5</v>
      </c>
      <c r="G10" s="374">
        <f>E10+6%</f>
        <v>0.21</v>
      </c>
      <c r="H10" s="376" t="s">
        <v>405</v>
      </c>
      <c r="I10" s="372">
        <f>IF(E10-6%&lt;0%,0%,E10-6%)</f>
        <v>0.09</v>
      </c>
      <c r="J10" s="44" t="s">
        <v>17</v>
      </c>
      <c r="K10" s="490">
        <f>E10-D10</f>
        <v>0</v>
      </c>
    </row>
    <row r="11" spans="2:11" s="12" customFormat="1" ht="14.25" customHeight="1">
      <c r="B11" s="89"/>
      <c r="C11" s="486"/>
      <c r="D11" s="472"/>
      <c r="E11" s="461"/>
      <c r="F11" s="403"/>
      <c r="G11" s="375"/>
      <c r="H11" s="377"/>
      <c r="I11" s="373"/>
      <c r="J11" s="45" t="s">
        <v>18</v>
      </c>
      <c r="K11" s="478"/>
    </row>
    <row r="12" spans="2:11" s="12" customFormat="1">
      <c r="B12" s="159" t="s">
        <v>390</v>
      </c>
      <c r="C12" s="163">
        <v>1.6999999999999999E-3</v>
      </c>
      <c r="D12" s="46">
        <v>0</v>
      </c>
      <c r="E12" s="144">
        <v>0</v>
      </c>
      <c r="F12" s="47" t="s">
        <v>6</v>
      </c>
      <c r="G12" s="224">
        <f>E12+5%</f>
        <v>0.05</v>
      </c>
      <c r="H12" s="220" t="s">
        <v>405</v>
      </c>
      <c r="I12" s="225">
        <f>IF(E12-5%&lt;0%,0%,E12-5%)</f>
        <v>0</v>
      </c>
      <c r="J12" s="48" t="s">
        <v>388</v>
      </c>
      <c r="K12" s="49">
        <f>E12-D12</f>
        <v>0</v>
      </c>
    </row>
    <row r="13" spans="2:11" s="38" customFormat="1">
      <c r="B13" s="159" t="s">
        <v>384</v>
      </c>
      <c r="C13" s="163">
        <v>2.5399999999999999E-2</v>
      </c>
      <c r="D13" s="46">
        <v>0.01</v>
      </c>
      <c r="E13" s="144">
        <v>0.01</v>
      </c>
      <c r="F13" s="47" t="s">
        <v>6</v>
      </c>
      <c r="G13" s="224">
        <f>E13+5%</f>
        <v>6.0000000000000005E-2</v>
      </c>
      <c r="H13" s="220" t="s">
        <v>405</v>
      </c>
      <c r="I13" s="225">
        <f>IF(E13-5%&lt;0%,0%,E13-5%)</f>
        <v>0</v>
      </c>
      <c r="J13" s="70" t="s">
        <v>386</v>
      </c>
      <c r="K13" s="49">
        <f>E13-D13</f>
        <v>0</v>
      </c>
    </row>
    <row r="14" spans="2:11" s="12" customFormat="1" ht="15.75" thickBot="1">
      <c r="B14" s="168" t="s">
        <v>389</v>
      </c>
      <c r="C14" s="164">
        <v>9.2399999999999996E-2</v>
      </c>
      <c r="D14" s="118">
        <v>0.09</v>
      </c>
      <c r="E14" s="145">
        <v>0.09</v>
      </c>
      <c r="F14" s="51" t="s">
        <v>6</v>
      </c>
      <c r="G14" s="226">
        <f>E14+5%</f>
        <v>0.14000000000000001</v>
      </c>
      <c r="H14" s="219" t="s">
        <v>405</v>
      </c>
      <c r="I14" s="227">
        <f>IF(E14-5%&lt;0%,0%,E14-5%)</f>
        <v>3.9999999999999994E-2</v>
      </c>
      <c r="J14" s="52" t="s">
        <v>12</v>
      </c>
      <c r="K14" s="53">
        <f>E14-D14</f>
        <v>0</v>
      </c>
    </row>
    <row r="15" spans="2:11" s="12" customFormat="1" ht="15.75" thickBot="1">
      <c r="B15" s="90" t="s">
        <v>3</v>
      </c>
      <c r="C15" s="165">
        <f>SUM(C5:C14)</f>
        <v>1.1933000000000002</v>
      </c>
      <c r="D15" s="54">
        <f>SUM(D5:D14)</f>
        <v>1.1100000000000001</v>
      </c>
      <c r="E15" s="146">
        <f>SUM(E5:E14)</f>
        <v>1.1300000000000001</v>
      </c>
      <c r="F15" s="55"/>
      <c r="G15" s="228"/>
      <c r="H15" s="221"/>
      <c r="I15" s="229"/>
      <c r="J15" s="56"/>
      <c r="K15" s="57">
        <f>E15-D15</f>
        <v>2.0000000000000018E-2</v>
      </c>
    </row>
    <row r="16" spans="2:11" s="12" customFormat="1" ht="15.75" thickBot="1">
      <c r="B16" s="91" t="s">
        <v>4</v>
      </c>
      <c r="C16" s="166">
        <v>0.2319</v>
      </c>
      <c r="D16" s="117">
        <v>0.2</v>
      </c>
      <c r="E16" s="147">
        <v>0.22</v>
      </c>
      <c r="F16" s="59" t="s">
        <v>5</v>
      </c>
      <c r="G16" s="230">
        <f>E16+6%</f>
        <v>0.28000000000000003</v>
      </c>
      <c r="H16" s="222" t="s">
        <v>405</v>
      </c>
      <c r="I16" s="231">
        <f>IF(E16-6%&lt;0%,0%,E16-6%)</f>
        <v>0.16</v>
      </c>
      <c r="J16" s="60" t="s">
        <v>19</v>
      </c>
      <c r="K16" s="61">
        <f>E16-D16</f>
        <v>1.999999999999999E-2</v>
      </c>
    </row>
    <row r="17" spans="2:11" s="38" customFormat="1" ht="31.5" customHeight="1" thickBot="1">
      <c r="B17" s="212" t="s">
        <v>410</v>
      </c>
      <c r="C17" s="349">
        <v>2.5000000000000001E-3</v>
      </c>
      <c r="D17" s="350"/>
      <c r="E17" s="350"/>
      <c r="F17" s="350"/>
      <c r="G17" s="350"/>
      <c r="H17" s="350"/>
      <c r="I17" s="350"/>
      <c r="J17" s="350"/>
      <c r="K17" s="351"/>
    </row>
    <row r="18" spans="2:11" s="38" customFormat="1" ht="14.25">
      <c r="B18" s="302"/>
      <c r="C18" s="303"/>
      <c r="D18" s="303"/>
      <c r="E18" s="303"/>
      <c r="F18" s="303"/>
      <c r="G18" s="303"/>
      <c r="H18" s="303"/>
      <c r="I18" s="303"/>
      <c r="J18" s="303"/>
      <c r="K18" s="303"/>
    </row>
    <row r="19" spans="2:11" s="38" customFormat="1">
      <c r="B19" s="11" t="s">
        <v>437</v>
      </c>
      <c r="C19" s="25"/>
      <c r="D19" s="290"/>
      <c r="F19" s="26"/>
      <c r="J19" s="303"/>
      <c r="K19" s="303"/>
    </row>
    <row r="20" spans="2:11" s="38" customFormat="1" ht="30">
      <c r="B20" s="301" t="s">
        <v>0</v>
      </c>
      <c r="C20" s="301" t="s">
        <v>431</v>
      </c>
      <c r="D20" s="301" t="s">
        <v>438</v>
      </c>
      <c r="E20" s="301" t="s">
        <v>428</v>
      </c>
      <c r="F20" s="295" t="s">
        <v>1</v>
      </c>
      <c r="G20" s="338" t="s">
        <v>383</v>
      </c>
      <c r="H20" s="338"/>
      <c r="I20" s="338"/>
      <c r="J20" s="303"/>
      <c r="K20" s="303"/>
    </row>
    <row r="21" spans="2:11" s="38" customFormat="1">
      <c r="B21" s="292" t="s">
        <v>45</v>
      </c>
      <c r="C21" s="293">
        <v>0.44</v>
      </c>
      <c r="D21" s="294">
        <v>0.46</v>
      </c>
      <c r="E21" s="294">
        <f>D21-C21</f>
        <v>2.0000000000000018E-2</v>
      </c>
      <c r="F21" s="296" t="s">
        <v>5</v>
      </c>
      <c r="G21" s="297">
        <f>D21+6%</f>
        <v>0.52</v>
      </c>
      <c r="H21" s="298" t="s">
        <v>405</v>
      </c>
      <c r="I21" s="299">
        <f>IF(D21-6%&lt;0%,0%,D21-6%)</f>
        <v>0.4</v>
      </c>
      <c r="J21" s="303"/>
      <c r="K21" s="303"/>
    </row>
    <row r="22" spans="2:11" s="38" customFormat="1">
      <c r="B22" s="292" t="s">
        <v>433</v>
      </c>
      <c r="C22" s="293">
        <v>0.44</v>
      </c>
      <c r="D22" s="294">
        <v>0.41</v>
      </c>
      <c r="E22" s="294">
        <f t="shared" ref="E22:E24" si="0">D22-C22</f>
        <v>-3.0000000000000027E-2</v>
      </c>
      <c r="F22" s="296" t="s">
        <v>6</v>
      </c>
      <c r="G22" s="297">
        <f>D22+5%</f>
        <v>0.45999999999999996</v>
      </c>
      <c r="H22" s="298" t="s">
        <v>405</v>
      </c>
      <c r="I22" s="299">
        <f>IF(D22-5%&lt;0%,0%,D22-5%)</f>
        <v>0.36</v>
      </c>
      <c r="J22" s="303"/>
      <c r="K22" s="303"/>
    </row>
    <row r="23" spans="2:11" s="38" customFormat="1">
      <c r="B23" s="292" t="s">
        <v>430</v>
      </c>
      <c r="C23" s="293">
        <v>0.15</v>
      </c>
      <c r="D23" s="294">
        <v>0.17</v>
      </c>
      <c r="E23" s="294">
        <f t="shared" si="0"/>
        <v>2.0000000000000018E-2</v>
      </c>
      <c r="F23" s="296" t="s">
        <v>5</v>
      </c>
      <c r="G23" s="297">
        <f t="shared" ref="G23:G24" si="1">D23+6%</f>
        <v>0.23</v>
      </c>
      <c r="H23" s="298" t="s">
        <v>405</v>
      </c>
      <c r="I23" s="299">
        <f t="shared" ref="I23:I24" si="2">IF(D23-6%&lt;0%,0%,D23-6%)</f>
        <v>0.11000000000000001</v>
      </c>
      <c r="J23" s="303"/>
      <c r="K23" s="303"/>
    </row>
    <row r="24" spans="2:11" s="38" customFormat="1">
      <c r="B24" s="292" t="s">
        <v>4</v>
      </c>
      <c r="C24" s="293">
        <v>0.22</v>
      </c>
      <c r="D24" s="294">
        <v>0.24</v>
      </c>
      <c r="E24" s="294">
        <f t="shared" si="0"/>
        <v>1.999999999999999E-2</v>
      </c>
      <c r="F24" s="296" t="s">
        <v>5</v>
      </c>
      <c r="G24" s="297">
        <f t="shared" si="1"/>
        <v>0.3</v>
      </c>
      <c r="H24" s="298" t="s">
        <v>405</v>
      </c>
      <c r="I24" s="299">
        <f t="shared" si="2"/>
        <v>0.18</v>
      </c>
      <c r="J24" s="303"/>
      <c r="K24" s="303"/>
    </row>
    <row r="25" spans="2:11" s="38" customFormat="1" ht="15" customHeight="1">
      <c r="C25" s="25"/>
      <c r="F25" s="26"/>
      <c r="G25" s="26"/>
      <c r="H25" s="26"/>
    </row>
    <row r="26" spans="2:11" ht="15.75" thickBot="1"/>
    <row r="27" spans="2:11" s="12" customFormat="1" ht="14.25" customHeight="1">
      <c r="B27" s="464" t="s">
        <v>399</v>
      </c>
      <c r="C27" s="465"/>
      <c r="D27" s="465"/>
      <c r="E27" s="465"/>
      <c r="F27" s="465"/>
      <c r="G27" s="465"/>
      <c r="H27" s="465"/>
      <c r="I27" s="465"/>
      <c r="J27" s="465"/>
      <c r="K27" s="466"/>
    </row>
    <row r="28" spans="2:11" s="12" customFormat="1" ht="14.25" customHeight="1" thickBot="1">
      <c r="B28" s="467"/>
      <c r="C28" s="468"/>
      <c r="D28" s="468"/>
      <c r="E28" s="468"/>
      <c r="F28" s="468"/>
      <c r="G28" s="468"/>
      <c r="H28" s="468"/>
      <c r="I28" s="468"/>
      <c r="J28" s="468"/>
      <c r="K28" s="469"/>
    </row>
    <row r="29" spans="2:11" s="12" customFormat="1" ht="30.75" thickBot="1">
      <c r="B29" s="167" t="s">
        <v>0</v>
      </c>
      <c r="C29" s="162" t="s">
        <v>409</v>
      </c>
      <c r="D29" s="40" t="s">
        <v>400</v>
      </c>
      <c r="E29" s="39" t="s">
        <v>401</v>
      </c>
      <c r="F29" s="62" t="s">
        <v>1</v>
      </c>
      <c r="G29" s="378" t="s">
        <v>383</v>
      </c>
      <c r="H29" s="378"/>
      <c r="I29" s="379"/>
      <c r="J29" s="142" t="s">
        <v>2</v>
      </c>
      <c r="K29" s="150" t="s">
        <v>406</v>
      </c>
    </row>
    <row r="30" spans="2:11" s="12" customFormat="1" ht="14.25" customHeight="1">
      <c r="B30" s="417" t="s">
        <v>392</v>
      </c>
      <c r="C30" s="479">
        <v>0.41049999999999998</v>
      </c>
      <c r="D30" s="470">
        <v>0.41</v>
      </c>
      <c r="E30" s="495">
        <v>0.41</v>
      </c>
      <c r="F30" s="459" t="s">
        <v>5</v>
      </c>
      <c r="G30" s="380">
        <f>E30+6%</f>
        <v>0.47</v>
      </c>
      <c r="H30" s="382" t="s">
        <v>405</v>
      </c>
      <c r="I30" s="352">
        <f>IF(E30-6%&lt;0%,0%,E30-6%)</f>
        <v>0.35</v>
      </c>
      <c r="J30" s="42" t="s">
        <v>25</v>
      </c>
      <c r="K30" s="477">
        <f>E30-D30</f>
        <v>0</v>
      </c>
    </row>
    <row r="31" spans="2:11" s="12" customFormat="1" ht="14.25" customHeight="1">
      <c r="B31" s="417"/>
      <c r="C31" s="479"/>
      <c r="D31" s="471"/>
      <c r="E31" s="496"/>
      <c r="F31" s="459"/>
      <c r="G31" s="381"/>
      <c r="H31" s="383"/>
      <c r="I31" s="353"/>
      <c r="J31" s="42" t="s">
        <v>14</v>
      </c>
      <c r="K31" s="477"/>
    </row>
    <row r="32" spans="2:11" s="12" customFormat="1" ht="14.25" customHeight="1">
      <c r="B32" s="339"/>
      <c r="C32" s="480"/>
      <c r="D32" s="472"/>
      <c r="E32" s="428"/>
      <c r="F32" s="460"/>
      <c r="G32" s="375"/>
      <c r="H32" s="377"/>
      <c r="I32" s="354"/>
      <c r="J32" s="43"/>
      <c r="K32" s="478"/>
    </row>
    <row r="33" spans="2:11" s="12" customFormat="1" ht="14.25" customHeight="1">
      <c r="B33" s="423" t="s">
        <v>393</v>
      </c>
      <c r="C33" s="483">
        <v>0.3387</v>
      </c>
      <c r="D33" s="473">
        <v>0.31</v>
      </c>
      <c r="E33" s="427">
        <v>0.31</v>
      </c>
      <c r="F33" s="475" t="s">
        <v>6</v>
      </c>
      <c r="G33" s="384">
        <f>E33+5%</f>
        <v>0.36</v>
      </c>
      <c r="H33" s="386" t="s">
        <v>405</v>
      </c>
      <c r="I33" s="364">
        <f>IF(E33-5%&lt;0%,0%,E33-5%)</f>
        <v>0.26</v>
      </c>
      <c r="J33" s="44" t="s">
        <v>15</v>
      </c>
      <c r="K33" s="493">
        <f>E33-D33</f>
        <v>0</v>
      </c>
    </row>
    <row r="34" spans="2:11" s="12" customFormat="1" ht="14.25" customHeight="1">
      <c r="B34" s="424"/>
      <c r="C34" s="484"/>
      <c r="D34" s="472"/>
      <c r="E34" s="428"/>
      <c r="F34" s="476"/>
      <c r="G34" s="385"/>
      <c r="H34" s="387"/>
      <c r="I34" s="365"/>
      <c r="J34" s="43" t="s">
        <v>16</v>
      </c>
      <c r="K34" s="494"/>
    </row>
    <row r="35" spans="2:11" s="12" customFormat="1" ht="14.25" customHeight="1">
      <c r="B35" s="161" t="s">
        <v>391</v>
      </c>
      <c r="C35" s="481">
        <v>0.2036</v>
      </c>
      <c r="D35" s="473">
        <v>0.22</v>
      </c>
      <c r="E35" s="427">
        <v>0.22</v>
      </c>
      <c r="F35" s="463" t="s">
        <v>5</v>
      </c>
      <c r="G35" s="374">
        <f>E35+6%</f>
        <v>0.28000000000000003</v>
      </c>
      <c r="H35" s="376" t="s">
        <v>405</v>
      </c>
      <c r="I35" s="372">
        <f>IF(E35-6%&lt;0%,0%,E35-6%)</f>
        <v>0.16</v>
      </c>
      <c r="J35" s="44" t="s">
        <v>17</v>
      </c>
      <c r="K35" s="490">
        <f>E35-D35</f>
        <v>0</v>
      </c>
    </row>
    <row r="36" spans="2:11" s="12" customFormat="1" ht="14.25" customHeight="1">
      <c r="B36" s="89"/>
      <c r="C36" s="482"/>
      <c r="D36" s="472"/>
      <c r="E36" s="428"/>
      <c r="F36" s="460"/>
      <c r="G36" s="375"/>
      <c r="H36" s="377"/>
      <c r="I36" s="373"/>
      <c r="J36" s="45" t="s">
        <v>18</v>
      </c>
      <c r="K36" s="478"/>
    </row>
    <row r="37" spans="2:11" s="38" customFormat="1" ht="14.25" customHeight="1">
      <c r="B37" s="159" t="s">
        <v>390</v>
      </c>
      <c r="C37" s="163">
        <v>0</v>
      </c>
      <c r="D37" s="46">
        <v>0</v>
      </c>
      <c r="E37" s="125">
        <v>0</v>
      </c>
      <c r="F37" s="63" t="s">
        <v>6</v>
      </c>
      <c r="G37" s="224">
        <f>E37+5%</f>
        <v>0.05</v>
      </c>
      <c r="H37" s="220" t="s">
        <v>405</v>
      </c>
      <c r="I37" s="225">
        <f>IF(E37-5%&lt;0%,0%,E37-5%)</f>
        <v>0</v>
      </c>
      <c r="J37" s="48" t="s">
        <v>388</v>
      </c>
      <c r="K37" s="49">
        <f>E37-D37</f>
        <v>0</v>
      </c>
    </row>
    <row r="38" spans="2:11" s="12" customFormat="1">
      <c r="B38" s="159" t="s">
        <v>384</v>
      </c>
      <c r="C38" s="163">
        <v>9.2999999999999992E-3</v>
      </c>
      <c r="D38" s="46">
        <v>0.02</v>
      </c>
      <c r="E38" s="125">
        <v>0.02</v>
      </c>
      <c r="F38" s="69" t="s">
        <v>6</v>
      </c>
      <c r="G38" s="224">
        <f>E38+5%</f>
        <v>7.0000000000000007E-2</v>
      </c>
      <c r="H38" s="220" t="s">
        <v>405</v>
      </c>
      <c r="I38" s="225">
        <f>IF(E38-5%&lt;0%,0%,E38-5%)</f>
        <v>0</v>
      </c>
      <c r="J38" s="70" t="s">
        <v>386</v>
      </c>
      <c r="K38" s="71">
        <f>E38-D38</f>
        <v>0</v>
      </c>
    </row>
    <row r="39" spans="2:11" s="12" customFormat="1" ht="15.75" thickBot="1">
      <c r="B39" s="168" t="s">
        <v>389</v>
      </c>
      <c r="C39" s="164">
        <v>8.6300000000000002E-2</v>
      </c>
      <c r="D39" s="117">
        <v>0.04</v>
      </c>
      <c r="E39" s="148">
        <v>0.04</v>
      </c>
      <c r="F39" s="64" t="s">
        <v>6</v>
      </c>
      <c r="G39" s="226">
        <f>E39+5%</f>
        <v>0.09</v>
      </c>
      <c r="H39" s="219" t="s">
        <v>405</v>
      </c>
      <c r="I39" s="227">
        <f>IF(E39-5%&lt;0%,0%,E39-5%)</f>
        <v>0</v>
      </c>
      <c r="J39" s="52" t="s">
        <v>12</v>
      </c>
      <c r="K39" s="53">
        <f>E39-D39</f>
        <v>0</v>
      </c>
    </row>
    <row r="40" spans="2:11" s="12" customFormat="1" ht="15.75" thickBot="1">
      <c r="B40" s="90" t="s">
        <v>3</v>
      </c>
      <c r="C40" s="165">
        <f>SUM(C30:C39)</f>
        <v>1.0484</v>
      </c>
      <c r="D40" s="54">
        <f>SUM(D30:D39)</f>
        <v>1</v>
      </c>
      <c r="E40" s="149">
        <f>SUM(E30:E39)</f>
        <v>1</v>
      </c>
      <c r="F40" s="65"/>
      <c r="G40" s="228"/>
      <c r="H40" s="221"/>
      <c r="I40" s="229"/>
      <c r="J40" s="56"/>
      <c r="K40" s="57">
        <f>E40-D40</f>
        <v>0</v>
      </c>
    </row>
    <row r="41" spans="2:11" s="12" customFormat="1" ht="15.75" thickBot="1">
      <c r="B41" s="91" t="s">
        <v>4</v>
      </c>
      <c r="C41" s="166">
        <v>0.21679999999999999</v>
      </c>
      <c r="D41" s="58">
        <v>0.18</v>
      </c>
      <c r="E41" s="130">
        <v>0.18</v>
      </c>
      <c r="F41" s="66" t="s">
        <v>5</v>
      </c>
      <c r="G41" s="230">
        <f>E41+6%</f>
        <v>0.24</v>
      </c>
      <c r="H41" s="222" t="s">
        <v>405</v>
      </c>
      <c r="I41" s="231">
        <f>IF(E41-6%&lt;0%,0%,E41-6%)</f>
        <v>0.12</v>
      </c>
      <c r="J41" s="60" t="s">
        <v>19</v>
      </c>
      <c r="K41" s="61">
        <f>E41-D41</f>
        <v>0</v>
      </c>
    </row>
    <row r="42" spans="2:11" s="38" customFormat="1" ht="31.5" customHeight="1" thickBot="1">
      <c r="B42" s="212" t="s">
        <v>410</v>
      </c>
      <c r="C42" s="349">
        <v>2.5000000000000001E-3</v>
      </c>
      <c r="D42" s="350"/>
      <c r="E42" s="350"/>
      <c r="F42" s="350"/>
      <c r="G42" s="350"/>
      <c r="H42" s="350"/>
      <c r="I42" s="350"/>
      <c r="J42" s="350"/>
      <c r="K42" s="351"/>
    </row>
    <row r="43" spans="2:11" s="38" customFormat="1">
      <c r="C43" s="25"/>
      <c r="F43" s="26"/>
      <c r="G43" s="26"/>
      <c r="H43" s="26"/>
    </row>
    <row r="44" spans="2:11" ht="15.75" thickBot="1"/>
    <row r="45" spans="2:11" s="12" customFormat="1" ht="14.25" customHeight="1">
      <c r="B45" s="464" t="s">
        <v>402</v>
      </c>
      <c r="C45" s="465"/>
      <c r="D45" s="465"/>
      <c r="E45" s="465"/>
      <c r="F45" s="465"/>
      <c r="G45" s="465"/>
      <c r="H45" s="465"/>
      <c r="I45" s="465"/>
      <c r="J45" s="465"/>
      <c r="K45" s="466"/>
    </row>
    <row r="46" spans="2:11" s="12" customFormat="1" ht="14.25" customHeight="1" thickBot="1">
      <c r="B46" s="467"/>
      <c r="C46" s="468"/>
      <c r="D46" s="468"/>
      <c r="E46" s="468"/>
      <c r="F46" s="468"/>
      <c r="G46" s="468"/>
      <c r="H46" s="468"/>
      <c r="I46" s="468"/>
      <c r="J46" s="468"/>
      <c r="K46" s="469"/>
    </row>
    <row r="47" spans="2:11" s="12" customFormat="1" ht="30.75" thickBot="1">
      <c r="B47" s="167" t="s">
        <v>0</v>
      </c>
      <c r="C47" s="162" t="s">
        <v>409</v>
      </c>
      <c r="D47" s="40" t="s">
        <v>400</v>
      </c>
      <c r="E47" s="39" t="s">
        <v>401</v>
      </c>
      <c r="F47" s="41" t="s">
        <v>1</v>
      </c>
      <c r="G47" s="378" t="s">
        <v>383</v>
      </c>
      <c r="H47" s="378"/>
      <c r="I47" s="379"/>
      <c r="J47" s="142" t="s">
        <v>2</v>
      </c>
      <c r="K47" s="150" t="s">
        <v>406</v>
      </c>
    </row>
    <row r="48" spans="2:11" s="12" customFormat="1" ht="14.25" customHeight="1">
      <c r="B48" s="417" t="s">
        <v>392</v>
      </c>
      <c r="C48" s="479">
        <v>0.4491</v>
      </c>
      <c r="D48" s="471">
        <v>0.45</v>
      </c>
      <c r="E48" s="496">
        <v>0.45</v>
      </c>
      <c r="F48" s="402" t="s">
        <v>5</v>
      </c>
      <c r="G48" s="380">
        <f>E48+6%</f>
        <v>0.51</v>
      </c>
      <c r="H48" s="382" t="s">
        <v>405</v>
      </c>
      <c r="I48" s="352">
        <f>IF(E48-6%&lt;0%,0%,E48-6%)</f>
        <v>0.39</v>
      </c>
      <c r="J48" s="42" t="s">
        <v>25</v>
      </c>
      <c r="K48" s="477">
        <f>E48-D48</f>
        <v>0</v>
      </c>
    </row>
    <row r="49" spans="2:11" s="12" customFormat="1" ht="14.25" customHeight="1">
      <c r="B49" s="417"/>
      <c r="C49" s="479"/>
      <c r="D49" s="471"/>
      <c r="E49" s="496"/>
      <c r="F49" s="402"/>
      <c r="G49" s="381"/>
      <c r="H49" s="383"/>
      <c r="I49" s="353"/>
      <c r="J49" s="42" t="s">
        <v>14</v>
      </c>
      <c r="K49" s="477"/>
    </row>
    <row r="50" spans="2:11" s="12" customFormat="1" ht="14.25" customHeight="1">
      <c r="B50" s="339"/>
      <c r="C50" s="480"/>
      <c r="D50" s="472"/>
      <c r="E50" s="428"/>
      <c r="F50" s="403"/>
      <c r="G50" s="375"/>
      <c r="H50" s="377"/>
      <c r="I50" s="354"/>
      <c r="J50" s="43"/>
      <c r="K50" s="478"/>
    </row>
    <row r="51" spans="2:11" s="12" customFormat="1" ht="14.25" customHeight="1">
      <c r="B51" s="423" t="s">
        <v>393</v>
      </c>
      <c r="C51" s="491">
        <v>0.36859999999999998</v>
      </c>
      <c r="D51" s="473">
        <v>0.38</v>
      </c>
      <c r="E51" s="427">
        <v>0.39</v>
      </c>
      <c r="F51" s="475" t="s">
        <v>6</v>
      </c>
      <c r="G51" s="384">
        <f>E51+5%</f>
        <v>0.44</v>
      </c>
      <c r="H51" s="386" t="s">
        <v>405</v>
      </c>
      <c r="I51" s="364">
        <f>IF(E51-5%&lt;0%,0%,E51-5%)</f>
        <v>0.34</v>
      </c>
      <c r="J51" s="44" t="s">
        <v>15</v>
      </c>
      <c r="K51" s="493">
        <f>E51-D51</f>
        <v>1.0000000000000009E-2</v>
      </c>
    </row>
    <row r="52" spans="2:11" s="12" customFormat="1" ht="14.25" customHeight="1">
      <c r="B52" s="424"/>
      <c r="C52" s="492"/>
      <c r="D52" s="472"/>
      <c r="E52" s="428"/>
      <c r="F52" s="476"/>
      <c r="G52" s="385"/>
      <c r="H52" s="387"/>
      <c r="I52" s="365"/>
      <c r="J52" s="43" t="s">
        <v>16</v>
      </c>
      <c r="K52" s="494"/>
    </row>
    <row r="53" spans="2:11" s="12" customFormat="1" ht="14.25" customHeight="1">
      <c r="B53" s="161" t="s">
        <v>391</v>
      </c>
      <c r="C53" s="498">
        <v>0.26240000000000002</v>
      </c>
      <c r="D53" s="473">
        <v>0.25</v>
      </c>
      <c r="E53" s="427">
        <v>0.25</v>
      </c>
      <c r="F53" s="463" t="s">
        <v>5</v>
      </c>
      <c r="G53" s="374">
        <f>E53+6%</f>
        <v>0.31</v>
      </c>
      <c r="H53" s="376" t="s">
        <v>405</v>
      </c>
      <c r="I53" s="372">
        <f>IF(E53-6%&lt;0%,0%,E53-6%)</f>
        <v>0.19</v>
      </c>
      <c r="J53" s="44" t="s">
        <v>17</v>
      </c>
      <c r="K53" s="490">
        <f>E53-D53</f>
        <v>0</v>
      </c>
    </row>
    <row r="54" spans="2:11" s="12" customFormat="1" ht="14.25" customHeight="1">
      <c r="B54" s="89"/>
      <c r="C54" s="499"/>
      <c r="D54" s="472"/>
      <c r="E54" s="428"/>
      <c r="F54" s="460"/>
      <c r="G54" s="375"/>
      <c r="H54" s="377"/>
      <c r="I54" s="373"/>
      <c r="J54" s="45" t="s">
        <v>18</v>
      </c>
      <c r="K54" s="478"/>
    </row>
    <row r="55" spans="2:11" s="12" customFormat="1">
      <c r="B55" s="159" t="s">
        <v>390</v>
      </c>
      <c r="C55" s="169">
        <v>3.8E-3</v>
      </c>
      <c r="D55" s="46">
        <v>0.01</v>
      </c>
      <c r="E55" s="125">
        <v>0.01</v>
      </c>
      <c r="F55" s="47" t="s">
        <v>6</v>
      </c>
      <c r="G55" s="224">
        <f>E55+5%</f>
        <v>6.0000000000000005E-2</v>
      </c>
      <c r="H55" s="220" t="s">
        <v>405</v>
      </c>
      <c r="I55" s="225">
        <f>IF(E55-5%&lt;0%,0%,E55-5%)</f>
        <v>0</v>
      </c>
      <c r="J55" s="48" t="s">
        <v>388</v>
      </c>
      <c r="K55" s="49">
        <f>E55-D55</f>
        <v>0</v>
      </c>
    </row>
    <row r="56" spans="2:11" s="38" customFormat="1">
      <c r="B56" s="159" t="s">
        <v>384</v>
      </c>
      <c r="C56" s="169">
        <v>1.54E-2</v>
      </c>
      <c r="D56" s="46">
        <v>0.02</v>
      </c>
      <c r="E56" s="125">
        <v>0.02</v>
      </c>
      <c r="F56" s="47" t="s">
        <v>6</v>
      </c>
      <c r="G56" s="224">
        <f>E56+5%</f>
        <v>7.0000000000000007E-2</v>
      </c>
      <c r="H56" s="220" t="s">
        <v>405</v>
      </c>
      <c r="I56" s="225">
        <f>IF(E56-5%&lt;0%,0%,E56-5%)</f>
        <v>0</v>
      </c>
      <c r="J56" s="70" t="s">
        <v>386</v>
      </c>
      <c r="K56" s="49">
        <f>E56-D56</f>
        <v>0</v>
      </c>
    </row>
    <row r="57" spans="2:11" s="12" customFormat="1" ht="15.75" thickBot="1">
      <c r="B57" s="168" t="s">
        <v>389</v>
      </c>
      <c r="C57" s="170">
        <v>8.5199999999999998E-2</v>
      </c>
      <c r="D57" s="106">
        <v>0.06</v>
      </c>
      <c r="E57" s="152">
        <v>0.06</v>
      </c>
      <c r="F57" s="51" t="s">
        <v>6</v>
      </c>
      <c r="G57" s="226">
        <f>E57+5%</f>
        <v>0.11</v>
      </c>
      <c r="H57" s="219" t="s">
        <v>405</v>
      </c>
      <c r="I57" s="227">
        <f>IF(E57-5%&lt;0%,0%,E57-5%)</f>
        <v>9.999999999999995E-3</v>
      </c>
      <c r="J57" s="52" t="s">
        <v>12</v>
      </c>
      <c r="K57" s="53">
        <f>E57-D57</f>
        <v>0</v>
      </c>
    </row>
    <row r="58" spans="2:11" s="12" customFormat="1" ht="15.75" thickBot="1">
      <c r="B58" s="90" t="s">
        <v>3</v>
      </c>
      <c r="C58" s="165">
        <f>SUM(C48:C57)</f>
        <v>1.1845000000000001</v>
      </c>
      <c r="D58" s="54">
        <f>SUM(D48:D57)</f>
        <v>1.1700000000000002</v>
      </c>
      <c r="E58" s="149">
        <f>SUM(E48:E57)</f>
        <v>1.1800000000000002</v>
      </c>
      <c r="F58" s="55"/>
      <c r="G58" s="228"/>
      <c r="H58" s="221"/>
      <c r="I58" s="229"/>
      <c r="J58" s="56"/>
      <c r="K58" s="57">
        <f>E58-D58</f>
        <v>1.0000000000000009E-2</v>
      </c>
    </row>
    <row r="59" spans="2:11" s="12" customFormat="1" ht="15.75" thickBot="1">
      <c r="B59" s="91" t="s">
        <v>4</v>
      </c>
      <c r="C59" s="166">
        <v>0.2656</v>
      </c>
      <c r="D59" s="58">
        <v>0.24</v>
      </c>
      <c r="E59" s="130">
        <v>0.24</v>
      </c>
      <c r="F59" s="59" t="s">
        <v>5</v>
      </c>
      <c r="G59" s="230">
        <f>E59+6%</f>
        <v>0.3</v>
      </c>
      <c r="H59" s="222" t="s">
        <v>405</v>
      </c>
      <c r="I59" s="231">
        <f>IF(E59-6%&lt;0%,0%,E59-6%)</f>
        <v>0.18</v>
      </c>
      <c r="J59" s="60" t="s">
        <v>19</v>
      </c>
      <c r="K59" s="61">
        <f>E59-D59</f>
        <v>0</v>
      </c>
    </row>
    <row r="60" spans="2:11" s="38" customFormat="1" ht="31.5" customHeight="1" thickBot="1">
      <c r="B60" s="212" t="s">
        <v>410</v>
      </c>
      <c r="C60" s="349">
        <v>2.5000000000000001E-3</v>
      </c>
      <c r="D60" s="350"/>
      <c r="E60" s="350"/>
      <c r="F60" s="350"/>
      <c r="G60" s="350"/>
      <c r="H60" s="350"/>
      <c r="I60" s="350"/>
      <c r="J60" s="350"/>
      <c r="K60" s="351"/>
    </row>
    <row r="61" spans="2:11" s="38" customFormat="1">
      <c r="C61" s="25"/>
      <c r="F61" s="26"/>
      <c r="G61" s="26"/>
      <c r="H61" s="26"/>
    </row>
    <row r="62" spans="2:11" ht="15.75" thickBot="1"/>
    <row r="63" spans="2:11" ht="15" customHeight="1">
      <c r="B63" s="464" t="s">
        <v>403</v>
      </c>
      <c r="C63" s="465"/>
      <c r="D63" s="465"/>
      <c r="E63" s="465"/>
      <c r="F63" s="465"/>
      <c r="G63" s="465"/>
      <c r="H63" s="465"/>
      <c r="I63" s="465"/>
      <c r="J63" s="465"/>
      <c r="K63" s="466"/>
    </row>
    <row r="64" spans="2:11" ht="15.75" customHeight="1" thickBot="1">
      <c r="B64" s="467"/>
      <c r="C64" s="468"/>
      <c r="D64" s="468"/>
      <c r="E64" s="468"/>
      <c r="F64" s="468"/>
      <c r="G64" s="468"/>
      <c r="H64" s="468"/>
      <c r="I64" s="468"/>
      <c r="J64" s="468"/>
      <c r="K64" s="469"/>
    </row>
    <row r="65" spans="2:11" ht="30.75" thickBot="1">
      <c r="B65" s="167" t="s">
        <v>0</v>
      </c>
      <c r="C65" s="162" t="s">
        <v>409</v>
      </c>
      <c r="D65" s="40" t="s">
        <v>400</v>
      </c>
      <c r="E65" s="39" t="s">
        <v>401</v>
      </c>
      <c r="F65" s="108" t="s">
        <v>1</v>
      </c>
      <c r="G65" s="378" t="s">
        <v>383</v>
      </c>
      <c r="H65" s="378"/>
      <c r="I65" s="379"/>
      <c r="J65" s="151" t="s">
        <v>2</v>
      </c>
      <c r="K65" s="150" t="s">
        <v>406</v>
      </c>
    </row>
    <row r="66" spans="2:11" ht="14.25" customHeight="1">
      <c r="B66" s="417" t="s">
        <v>392</v>
      </c>
      <c r="C66" s="479">
        <v>0.442</v>
      </c>
      <c r="D66" s="470">
        <v>0.4</v>
      </c>
      <c r="E66" s="495">
        <v>0.4</v>
      </c>
      <c r="F66" s="474" t="s">
        <v>5</v>
      </c>
      <c r="G66" s="380">
        <f>E66+6%</f>
        <v>0.46</v>
      </c>
      <c r="H66" s="382" t="s">
        <v>405</v>
      </c>
      <c r="I66" s="352">
        <f>IF(E66-6%&lt;0%,0%,E66-6%)</f>
        <v>0.34</v>
      </c>
      <c r="J66" s="95" t="s">
        <v>25</v>
      </c>
      <c r="K66" s="477">
        <f>E66-D66</f>
        <v>0</v>
      </c>
    </row>
    <row r="67" spans="2:11" ht="14.25" customHeight="1">
      <c r="B67" s="417"/>
      <c r="C67" s="479"/>
      <c r="D67" s="471"/>
      <c r="E67" s="496"/>
      <c r="F67" s="459"/>
      <c r="G67" s="381"/>
      <c r="H67" s="383"/>
      <c r="I67" s="353"/>
      <c r="J67" s="95" t="s">
        <v>14</v>
      </c>
      <c r="K67" s="477"/>
    </row>
    <row r="68" spans="2:11" ht="14.25" customHeight="1">
      <c r="B68" s="339"/>
      <c r="C68" s="480"/>
      <c r="D68" s="472"/>
      <c r="E68" s="428"/>
      <c r="F68" s="460"/>
      <c r="G68" s="375"/>
      <c r="H68" s="377"/>
      <c r="I68" s="354"/>
      <c r="J68" s="96"/>
      <c r="K68" s="478"/>
    </row>
    <row r="69" spans="2:11" ht="14.25" customHeight="1">
      <c r="B69" s="423" t="s">
        <v>393</v>
      </c>
      <c r="C69" s="497">
        <v>0.33760000000000001</v>
      </c>
      <c r="D69" s="473">
        <v>0.32</v>
      </c>
      <c r="E69" s="427">
        <v>0.33</v>
      </c>
      <c r="F69" s="475" t="s">
        <v>6</v>
      </c>
      <c r="G69" s="384">
        <f>E69+5%</f>
        <v>0.38</v>
      </c>
      <c r="H69" s="386" t="s">
        <v>405</v>
      </c>
      <c r="I69" s="364">
        <f>IF(E69-5%&lt;0%,0%,E69-5%)</f>
        <v>0.28000000000000003</v>
      </c>
      <c r="J69" s="97" t="s">
        <v>15</v>
      </c>
      <c r="K69" s="493">
        <f>E69-D69</f>
        <v>1.0000000000000009E-2</v>
      </c>
    </row>
    <row r="70" spans="2:11" ht="14.25" customHeight="1">
      <c r="B70" s="424"/>
      <c r="C70" s="484"/>
      <c r="D70" s="472"/>
      <c r="E70" s="428"/>
      <c r="F70" s="476"/>
      <c r="G70" s="385"/>
      <c r="H70" s="387"/>
      <c r="I70" s="365"/>
      <c r="J70" s="96" t="s">
        <v>16</v>
      </c>
      <c r="K70" s="494"/>
    </row>
    <row r="71" spans="2:11" ht="14.25" customHeight="1">
      <c r="B71" s="161" t="s">
        <v>391</v>
      </c>
      <c r="C71" s="481">
        <v>0.27760000000000001</v>
      </c>
      <c r="D71" s="473">
        <v>0.24</v>
      </c>
      <c r="E71" s="427">
        <v>0.25</v>
      </c>
      <c r="F71" s="463" t="s">
        <v>5</v>
      </c>
      <c r="G71" s="374">
        <f>E71+6%</f>
        <v>0.31</v>
      </c>
      <c r="H71" s="376" t="s">
        <v>405</v>
      </c>
      <c r="I71" s="372">
        <f>IF(E71-6%&lt;0%,0%,E71-6%)</f>
        <v>0.19</v>
      </c>
      <c r="J71" s="97" t="s">
        <v>17</v>
      </c>
      <c r="K71" s="490">
        <f>E71-D71</f>
        <v>1.0000000000000009E-2</v>
      </c>
    </row>
    <row r="72" spans="2:11" ht="14.25" customHeight="1">
      <c r="B72" s="89"/>
      <c r="C72" s="482"/>
      <c r="D72" s="472"/>
      <c r="E72" s="428"/>
      <c r="F72" s="460"/>
      <c r="G72" s="375"/>
      <c r="H72" s="377"/>
      <c r="I72" s="373"/>
      <c r="J72" s="98" t="s">
        <v>18</v>
      </c>
      <c r="K72" s="478"/>
    </row>
    <row r="73" spans="2:11">
      <c r="B73" s="159" t="s">
        <v>390</v>
      </c>
      <c r="C73" s="163">
        <v>4.5999999999999999E-3</v>
      </c>
      <c r="D73" s="46">
        <v>0.01</v>
      </c>
      <c r="E73" s="125">
        <v>0.01</v>
      </c>
      <c r="F73" s="47" t="s">
        <v>6</v>
      </c>
      <c r="G73" s="224">
        <f>E73+5%</f>
        <v>6.0000000000000005E-2</v>
      </c>
      <c r="H73" s="220" t="s">
        <v>405</v>
      </c>
      <c r="I73" s="225">
        <f>IF(E73-5%&lt;0%,0%,E73-5%)</f>
        <v>0</v>
      </c>
      <c r="J73" s="99" t="s">
        <v>388</v>
      </c>
      <c r="K73" s="49">
        <f>E73-D73</f>
        <v>0</v>
      </c>
    </row>
    <row r="74" spans="2:11">
      <c r="B74" s="159" t="s">
        <v>384</v>
      </c>
      <c r="C74" s="163">
        <v>2.5100000000000001E-2</v>
      </c>
      <c r="D74" s="46">
        <v>0.05</v>
      </c>
      <c r="E74" s="125">
        <v>0.05</v>
      </c>
      <c r="F74" s="47" t="s">
        <v>6</v>
      </c>
      <c r="G74" s="224">
        <f>E74+5%</f>
        <v>0.1</v>
      </c>
      <c r="H74" s="220" t="s">
        <v>405</v>
      </c>
      <c r="I74" s="225">
        <f>IF(E74-5%&lt;0%,0%,E74-5%)</f>
        <v>0</v>
      </c>
      <c r="J74" s="100" t="s">
        <v>386</v>
      </c>
      <c r="K74" s="49">
        <f>E74-D74</f>
        <v>0</v>
      </c>
    </row>
    <row r="75" spans="2:11" ht="15.75" thickBot="1">
      <c r="B75" s="168" t="s">
        <v>389</v>
      </c>
      <c r="C75" s="164">
        <v>0.1454</v>
      </c>
      <c r="D75" s="106">
        <v>0.15</v>
      </c>
      <c r="E75" s="152">
        <v>0.12</v>
      </c>
      <c r="F75" s="51" t="s">
        <v>6</v>
      </c>
      <c r="G75" s="226">
        <f>E75+5%</f>
        <v>0.16999999999999998</v>
      </c>
      <c r="H75" s="219" t="s">
        <v>405</v>
      </c>
      <c r="I75" s="227">
        <f>IF(E75-5%&lt;0%,0%,E75-5%)</f>
        <v>6.9999999999999993E-2</v>
      </c>
      <c r="J75" s="101" t="s">
        <v>12</v>
      </c>
      <c r="K75" s="53">
        <f>E75-D75</f>
        <v>-0.03</v>
      </c>
    </row>
    <row r="76" spans="2:11" ht="15.75" thickBot="1">
      <c r="B76" s="90" t="s">
        <v>3</v>
      </c>
      <c r="C76" s="165">
        <f>SUM(C66:C75)</f>
        <v>1.2323</v>
      </c>
      <c r="D76" s="54">
        <f>SUM(D66:D75)</f>
        <v>1.17</v>
      </c>
      <c r="E76" s="149">
        <f>SUM(E66:E75)</f>
        <v>1.1600000000000001</v>
      </c>
      <c r="F76" s="55"/>
      <c r="G76" s="228"/>
      <c r="H76" s="221"/>
      <c r="I76" s="229"/>
      <c r="J76" s="102"/>
      <c r="K76" s="57">
        <f>E76-D76</f>
        <v>-9.9999999999997868E-3</v>
      </c>
    </row>
    <row r="77" spans="2:11" ht="15.75" thickBot="1">
      <c r="B77" s="91" t="s">
        <v>4</v>
      </c>
      <c r="C77" s="166">
        <v>0.249</v>
      </c>
      <c r="D77" s="58">
        <v>0.2</v>
      </c>
      <c r="E77" s="130">
        <v>0.2</v>
      </c>
      <c r="F77" s="59" t="s">
        <v>5</v>
      </c>
      <c r="G77" s="230">
        <f>E77+6%</f>
        <v>0.26</v>
      </c>
      <c r="H77" s="222" t="s">
        <v>405</v>
      </c>
      <c r="I77" s="231">
        <f>IF(E77-6%&lt;0%,0%,E77-6%)</f>
        <v>0.14000000000000001</v>
      </c>
      <c r="J77" s="103" t="s">
        <v>19</v>
      </c>
      <c r="K77" s="61">
        <f>E77-D77</f>
        <v>0</v>
      </c>
    </row>
    <row r="78" spans="2:11" s="38" customFormat="1" ht="31.5" customHeight="1" thickBot="1">
      <c r="B78" s="212" t="s">
        <v>410</v>
      </c>
      <c r="C78" s="349">
        <v>2.5000000000000001E-3</v>
      </c>
      <c r="D78" s="350"/>
      <c r="E78" s="350"/>
      <c r="F78" s="350"/>
      <c r="G78" s="350"/>
      <c r="H78" s="350"/>
      <c r="I78" s="350"/>
      <c r="J78" s="350"/>
      <c r="K78" s="351"/>
    </row>
    <row r="79" spans="2:11" s="38" customFormat="1">
      <c r="C79" s="25"/>
      <c r="F79" s="26"/>
      <c r="G79" s="26"/>
      <c r="H79" s="26"/>
    </row>
    <row r="80" spans="2:11" ht="15.75" thickBot="1"/>
    <row r="81" spans="2:11" s="38" customFormat="1" ht="15" customHeight="1">
      <c r="B81" s="464" t="s">
        <v>404</v>
      </c>
      <c r="C81" s="465"/>
      <c r="D81" s="465"/>
      <c r="E81" s="465"/>
      <c r="F81" s="465"/>
      <c r="G81" s="465"/>
      <c r="H81" s="465"/>
      <c r="I81" s="465"/>
      <c r="J81" s="465"/>
      <c r="K81" s="466"/>
    </row>
    <row r="82" spans="2:11" s="38" customFormat="1" ht="15.75" customHeight="1" thickBot="1">
      <c r="B82" s="467"/>
      <c r="C82" s="468"/>
      <c r="D82" s="468"/>
      <c r="E82" s="468"/>
      <c r="F82" s="468"/>
      <c r="G82" s="468"/>
      <c r="H82" s="468"/>
      <c r="I82" s="468"/>
      <c r="J82" s="468"/>
      <c r="K82" s="469"/>
    </row>
    <row r="83" spans="2:11" s="38" customFormat="1" ht="30.75" thickBot="1">
      <c r="B83" s="167" t="s">
        <v>0</v>
      </c>
      <c r="C83" s="162" t="s">
        <v>409</v>
      </c>
      <c r="D83" s="40" t="s">
        <v>400</v>
      </c>
      <c r="E83" s="39" t="s">
        <v>401</v>
      </c>
      <c r="F83" s="108" t="s">
        <v>1</v>
      </c>
      <c r="G83" s="378" t="s">
        <v>383</v>
      </c>
      <c r="H83" s="378"/>
      <c r="I83" s="379"/>
      <c r="J83" s="151" t="s">
        <v>2</v>
      </c>
      <c r="K83" s="150" t="s">
        <v>406</v>
      </c>
    </row>
    <row r="84" spans="2:11" s="38" customFormat="1" ht="14.25" customHeight="1">
      <c r="B84" s="417" t="s">
        <v>392</v>
      </c>
      <c r="C84" s="479">
        <v>0.43790000000000001</v>
      </c>
      <c r="D84" s="470">
        <v>0.45</v>
      </c>
      <c r="E84" s="495">
        <v>0.45</v>
      </c>
      <c r="F84" s="474" t="s">
        <v>5</v>
      </c>
      <c r="G84" s="380">
        <f>E84+6%</f>
        <v>0.51</v>
      </c>
      <c r="H84" s="382" t="s">
        <v>405</v>
      </c>
      <c r="I84" s="352">
        <f>IF(E84-6%&lt;0%,0%,E84-6%)</f>
        <v>0.39</v>
      </c>
      <c r="J84" s="95" t="s">
        <v>25</v>
      </c>
      <c r="K84" s="477">
        <f>E84-D84</f>
        <v>0</v>
      </c>
    </row>
    <row r="85" spans="2:11" s="38" customFormat="1" ht="14.25" customHeight="1">
      <c r="B85" s="417"/>
      <c r="C85" s="479"/>
      <c r="D85" s="471"/>
      <c r="E85" s="496"/>
      <c r="F85" s="459"/>
      <c r="G85" s="381"/>
      <c r="H85" s="383"/>
      <c r="I85" s="353"/>
      <c r="J85" s="95" t="s">
        <v>14</v>
      </c>
      <c r="K85" s="477"/>
    </row>
    <row r="86" spans="2:11" s="38" customFormat="1" ht="14.25" customHeight="1">
      <c r="B86" s="339"/>
      <c r="C86" s="480"/>
      <c r="D86" s="472"/>
      <c r="E86" s="428"/>
      <c r="F86" s="460"/>
      <c r="G86" s="375"/>
      <c r="H86" s="377"/>
      <c r="I86" s="354"/>
      <c r="J86" s="96"/>
      <c r="K86" s="478"/>
    </row>
    <row r="87" spans="2:11" s="38" customFormat="1" ht="14.25" customHeight="1">
      <c r="B87" s="423" t="s">
        <v>393</v>
      </c>
      <c r="C87" s="497">
        <v>0.25059999999999999</v>
      </c>
      <c r="D87" s="473">
        <v>0.22</v>
      </c>
      <c r="E87" s="427">
        <v>0.24</v>
      </c>
      <c r="F87" s="475" t="s">
        <v>6</v>
      </c>
      <c r="G87" s="384">
        <f>E87+5%</f>
        <v>0.28999999999999998</v>
      </c>
      <c r="H87" s="386" t="s">
        <v>405</v>
      </c>
      <c r="I87" s="364">
        <f>IF(E87-5%&lt;0%,0%,E87-5%)</f>
        <v>0.19</v>
      </c>
      <c r="J87" s="97" t="s">
        <v>15</v>
      </c>
      <c r="K87" s="493">
        <f>E87-D87</f>
        <v>1.999999999999999E-2</v>
      </c>
    </row>
    <row r="88" spans="2:11" s="38" customFormat="1" ht="14.25" customHeight="1">
      <c r="B88" s="424"/>
      <c r="C88" s="484"/>
      <c r="D88" s="472"/>
      <c r="E88" s="428"/>
      <c r="F88" s="476"/>
      <c r="G88" s="385"/>
      <c r="H88" s="387"/>
      <c r="I88" s="365"/>
      <c r="J88" s="96" t="s">
        <v>16</v>
      </c>
      <c r="K88" s="494"/>
    </row>
    <row r="89" spans="2:11" s="38" customFormat="1" ht="14.25" customHeight="1">
      <c r="B89" s="173" t="s">
        <v>391</v>
      </c>
      <c r="C89" s="481">
        <v>0.25190000000000001</v>
      </c>
      <c r="D89" s="473">
        <v>0.25</v>
      </c>
      <c r="E89" s="427">
        <v>0.25</v>
      </c>
      <c r="F89" s="463" t="s">
        <v>5</v>
      </c>
      <c r="G89" s="374">
        <f>E89+6%</f>
        <v>0.31</v>
      </c>
      <c r="H89" s="376" t="s">
        <v>405</v>
      </c>
      <c r="I89" s="372">
        <f>IF(E89-6%&lt;0%,0%,E89-6%)</f>
        <v>0.19</v>
      </c>
      <c r="J89" s="97" t="s">
        <v>17</v>
      </c>
      <c r="K89" s="490">
        <f>E89-D89</f>
        <v>0</v>
      </c>
    </row>
    <row r="90" spans="2:11" s="38" customFormat="1" ht="14.25" customHeight="1">
      <c r="B90" s="89"/>
      <c r="C90" s="482"/>
      <c r="D90" s="472"/>
      <c r="E90" s="428"/>
      <c r="F90" s="460"/>
      <c r="G90" s="375"/>
      <c r="H90" s="377"/>
      <c r="I90" s="373"/>
      <c r="J90" s="98" t="s">
        <v>18</v>
      </c>
      <c r="K90" s="478"/>
    </row>
    <row r="91" spans="2:11" s="38" customFormat="1">
      <c r="B91" s="172" t="s">
        <v>390</v>
      </c>
      <c r="C91" s="163">
        <v>0</v>
      </c>
      <c r="D91" s="46">
        <v>0</v>
      </c>
      <c r="E91" s="125">
        <v>0</v>
      </c>
      <c r="F91" s="47" t="s">
        <v>6</v>
      </c>
      <c r="G91" s="224">
        <f>E91+5%</f>
        <v>0.05</v>
      </c>
      <c r="H91" s="220" t="s">
        <v>405</v>
      </c>
      <c r="I91" s="225">
        <f>IF(E91-5%&lt;0%,0%,E91-5%)</f>
        <v>0</v>
      </c>
      <c r="J91" s="99" t="s">
        <v>388</v>
      </c>
      <c r="K91" s="49">
        <f>E91-D91</f>
        <v>0</v>
      </c>
    </row>
    <row r="92" spans="2:11" s="38" customFormat="1">
      <c r="B92" s="172" t="s">
        <v>384</v>
      </c>
      <c r="C92" s="163">
        <v>0</v>
      </c>
      <c r="D92" s="46">
        <v>0.01</v>
      </c>
      <c r="E92" s="125">
        <v>0.01</v>
      </c>
      <c r="F92" s="47" t="s">
        <v>6</v>
      </c>
      <c r="G92" s="224">
        <f>E92+5%</f>
        <v>6.0000000000000005E-2</v>
      </c>
      <c r="H92" s="220" t="s">
        <v>405</v>
      </c>
      <c r="I92" s="225">
        <f>IF(E92-5%&lt;0%,0%,E92-5%)</f>
        <v>0</v>
      </c>
      <c r="J92" s="100" t="s">
        <v>386</v>
      </c>
      <c r="K92" s="49">
        <f>E92-D92</f>
        <v>0</v>
      </c>
    </row>
    <row r="93" spans="2:11" s="38" customFormat="1" ht="15.75" thickBot="1">
      <c r="B93" s="168" t="s">
        <v>389</v>
      </c>
      <c r="C93" s="164">
        <v>5.96E-2</v>
      </c>
      <c r="D93" s="176">
        <v>7.0000000000000007E-2</v>
      </c>
      <c r="E93" s="177">
        <v>0.05</v>
      </c>
      <c r="F93" s="51" t="s">
        <v>6</v>
      </c>
      <c r="G93" s="226">
        <f>E93+5%</f>
        <v>0.1</v>
      </c>
      <c r="H93" s="219" t="s">
        <v>405</v>
      </c>
      <c r="I93" s="227">
        <f>IF(E93-5%&lt;0%,0%,E93-5%)</f>
        <v>0</v>
      </c>
      <c r="J93" s="101" t="s">
        <v>12</v>
      </c>
      <c r="K93" s="53">
        <f>E93-D93</f>
        <v>-2.0000000000000004E-2</v>
      </c>
    </row>
    <row r="94" spans="2:11" s="38" customFormat="1" ht="15.75" thickBot="1">
      <c r="B94" s="90" t="s">
        <v>3</v>
      </c>
      <c r="C94" s="165">
        <f>SUM(C84:C93)</f>
        <v>1</v>
      </c>
      <c r="D94" s="54">
        <v>1</v>
      </c>
      <c r="E94" s="149">
        <f>SUM(E84:E93)</f>
        <v>1</v>
      </c>
      <c r="F94" s="55"/>
      <c r="G94" s="228"/>
      <c r="H94" s="221"/>
      <c r="I94" s="229"/>
      <c r="J94" s="102"/>
      <c r="K94" s="57">
        <f>E94-D94</f>
        <v>0</v>
      </c>
    </row>
    <row r="95" spans="2:11" s="38" customFormat="1" ht="15.75" thickBot="1">
      <c r="B95" s="91" t="s">
        <v>4</v>
      </c>
      <c r="C95" s="166">
        <v>0.20349999999999999</v>
      </c>
      <c r="D95" s="58">
        <v>0.17</v>
      </c>
      <c r="E95" s="130">
        <v>0.2</v>
      </c>
      <c r="F95" s="59" t="s">
        <v>5</v>
      </c>
      <c r="G95" s="230">
        <f>E95+6%</f>
        <v>0.26</v>
      </c>
      <c r="H95" s="222" t="s">
        <v>405</v>
      </c>
      <c r="I95" s="231">
        <f>IF(E95-6%&lt;0%,0%,E95-6%)</f>
        <v>0.14000000000000001</v>
      </c>
      <c r="J95" s="103" t="s">
        <v>19</v>
      </c>
      <c r="K95" s="61">
        <f>E95-D95</f>
        <v>0.03</v>
      </c>
    </row>
    <row r="96" spans="2:11" s="38" customFormat="1" ht="31.5" customHeight="1" thickBot="1">
      <c r="B96" s="212" t="s">
        <v>410</v>
      </c>
      <c r="C96" s="349">
        <v>2.5000000000000001E-3</v>
      </c>
      <c r="D96" s="350"/>
      <c r="E96" s="350"/>
      <c r="F96" s="350"/>
      <c r="G96" s="350"/>
      <c r="H96" s="350"/>
      <c r="I96" s="350"/>
      <c r="J96" s="350"/>
      <c r="K96" s="351"/>
    </row>
    <row r="97" spans="2:9">
      <c r="B97" s="171"/>
    </row>
    <row r="98" spans="2:9">
      <c r="B98" s="11" t="s">
        <v>441</v>
      </c>
      <c r="D98" s="290"/>
      <c r="E98" s="38"/>
      <c r="G98" s="38"/>
      <c r="H98" s="38"/>
      <c r="I98" s="38"/>
    </row>
    <row r="99" spans="2:9" ht="30">
      <c r="B99" s="310" t="s">
        <v>0</v>
      </c>
      <c r="C99" s="310" t="s">
        <v>431</v>
      </c>
      <c r="D99" s="310" t="s">
        <v>442</v>
      </c>
      <c r="E99" s="310" t="s">
        <v>428</v>
      </c>
      <c r="F99" s="295" t="s">
        <v>1</v>
      </c>
      <c r="G99" s="338" t="s">
        <v>383</v>
      </c>
      <c r="H99" s="338"/>
      <c r="I99" s="338"/>
    </row>
    <row r="100" spans="2:9">
      <c r="B100" s="292" t="s">
        <v>433</v>
      </c>
      <c r="C100" s="293">
        <v>0.24</v>
      </c>
      <c r="D100" s="294">
        <v>0.31</v>
      </c>
      <c r="E100" s="294">
        <f t="shared" ref="E100:E101" si="3">D100-C100</f>
        <v>7.0000000000000007E-2</v>
      </c>
      <c r="F100" s="296" t="s">
        <v>6</v>
      </c>
      <c r="G100" s="297">
        <f>D100+5%</f>
        <v>0.36</v>
      </c>
      <c r="H100" s="298" t="s">
        <v>405</v>
      </c>
      <c r="I100" s="299">
        <f>IF(D100-5%&lt;0%,0%,D100-5%)</f>
        <v>0.26</v>
      </c>
    </row>
    <row r="101" spans="2:9">
      <c r="B101" s="292" t="s">
        <v>389</v>
      </c>
      <c r="C101" s="293">
        <v>0.05</v>
      </c>
      <c r="D101" s="294">
        <v>0.1</v>
      </c>
      <c r="E101" s="294">
        <f t="shared" si="3"/>
        <v>0.05</v>
      </c>
      <c r="F101" s="296" t="s">
        <v>6</v>
      </c>
      <c r="G101" s="297">
        <f>D101+5%</f>
        <v>0.15000000000000002</v>
      </c>
      <c r="H101" s="298" t="s">
        <v>405</v>
      </c>
      <c r="I101" s="299">
        <f>IF(D101-5%&lt;0%,0%,D101-5%)</f>
        <v>0.05</v>
      </c>
    </row>
  </sheetData>
  <mergeCells count="147">
    <mergeCell ref="G99:I99"/>
    <mergeCell ref="C42:K42"/>
    <mergeCell ref="C60:K60"/>
    <mergeCell ref="C78:K78"/>
    <mergeCell ref="C96:K96"/>
    <mergeCell ref="K87:K88"/>
    <mergeCell ref="C89:C90"/>
    <mergeCell ref="D89:D90"/>
    <mergeCell ref="K89:K90"/>
    <mergeCell ref="B81:K82"/>
    <mergeCell ref="B84:B86"/>
    <mergeCell ref="C84:C86"/>
    <mergeCell ref="D84:D86"/>
    <mergeCell ref="K84:K86"/>
    <mergeCell ref="E84:E86"/>
    <mergeCell ref="E87:E88"/>
    <mergeCell ref="E89:E90"/>
    <mergeCell ref="B87:B88"/>
    <mergeCell ref="C87:C88"/>
    <mergeCell ref="D87:D88"/>
    <mergeCell ref="F84:F86"/>
    <mergeCell ref="I84:I86"/>
    <mergeCell ref="I87:I88"/>
    <mergeCell ref="I89:I90"/>
    <mergeCell ref="F87:F88"/>
    <mergeCell ref="F89:F90"/>
    <mergeCell ref="I48:I50"/>
    <mergeCell ref="B48:B50"/>
    <mergeCell ref="C48:C50"/>
    <mergeCell ref="D48:D50"/>
    <mergeCell ref="E48:E50"/>
    <mergeCell ref="F48:F50"/>
    <mergeCell ref="K69:K70"/>
    <mergeCell ref="D51:D52"/>
    <mergeCell ref="E51:E52"/>
    <mergeCell ref="F51:F52"/>
    <mergeCell ref="I51:I52"/>
    <mergeCell ref="E66:E68"/>
    <mergeCell ref="E69:E70"/>
    <mergeCell ref="K71:K72"/>
    <mergeCell ref="C66:C68"/>
    <mergeCell ref="C69:C70"/>
    <mergeCell ref="C71:C72"/>
    <mergeCell ref="K53:K54"/>
    <mergeCell ref="D71:D72"/>
    <mergeCell ref="I53:I54"/>
    <mergeCell ref="C53:C54"/>
    <mergeCell ref="D53:D54"/>
    <mergeCell ref="B51:B52"/>
    <mergeCell ref="B27:K28"/>
    <mergeCell ref="C51:C52"/>
    <mergeCell ref="F35:F36"/>
    <mergeCell ref="B33:B34"/>
    <mergeCell ref="C33:C34"/>
    <mergeCell ref="K51:K52"/>
    <mergeCell ref="K33:K34"/>
    <mergeCell ref="E30:E32"/>
    <mergeCell ref="D35:D36"/>
    <mergeCell ref="E35:E36"/>
    <mergeCell ref="K48:K50"/>
    <mergeCell ref="I30:I32"/>
    <mergeCell ref="K30:K32"/>
    <mergeCell ref="I35:I36"/>
    <mergeCell ref="K35:K36"/>
    <mergeCell ref="H35:H36"/>
    <mergeCell ref="G35:G36"/>
    <mergeCell ref="B2:K3"/>
    <mergeCell ref="B45:K46"/>
    <mergeCell ref="K66:K68"/>
    <mergeCell ref="B30:B32"/>
    <mergeCell ref="C30:C32"/>
    <mergeCell ref="D30:D32"/>
    <mergeCell ref="D33:D34"/>
    <mergeCell ref="E33:E34"/>
    <mergeCell ref="F33:F34"/>
    <mergeCell ref="C35:C36"/>
    <mergeCell ref="C8:C9"/>
    <mergeCell ref="B8:B9"/>
    <mergeCell ref="I5:I7"/>
    <mergeCell ref="I10:I11"/>
    <mergeCell ref="B5:B7"/>
    <mergeCell ref="C5:C7"/>
    <mergeCell ref="D5:D7"/>
    <mergeCell ref="C10:C11"/>
    <mergeCell ref="D10:D11"/>
    <mergeCell ref="D8:D9"/>
    <mergeCell ref="K5:K7"/>
    <mergeCell ref="K8:K9"/>
    <mergeCell ref="E53:E54"/>
    <mergeCell ref="K10:K11"/>
    <mergeCell ref="F53:F54"/>
    <mergeCell ref="B63:K64"/>
    <mergeCell ref="B66:B68"/>
    <mergeCell ref="B69:B70"/>
    <mergeCell ref="D66:D68"/>
    <mergeCell ref="D69:D70"/>
    <mergeCell ref="E71:E72"/>
    <mergeCell ref="F66:F68"/>
    <mergeCell ref="I66:I68"/>
    <mergeCell ref="I69:I70"/>
    <mergeCell ref="F69:F70"/>
    <mergeCell ref="F71:F72"/>
    <mergeCell ref="I71:I72"/>
    <mergeCell ref="G69:G70"/>
    <mergeCell ref="H69:H70"/>
    <mergeCell ref="G71:G72"/>
    <mergeCell ref="H71:H72"/>
    <mergeCell ref="G4:I4"/>
    <mergeCell ref="G5:G7"/>
    <mergeCell ref="H5:H7"/>
    <mergeCell ref="G8:G9"/>
    <mergeCell ref="H8:H9"/>
    <mergeCell ref="G10:G11"/>
    <mergeCell ref="H10:H11"/>
    <mergeCell ref="I33:I34"/>
    <mergeCell ref="G20:I20"/>
    <mergeCell ref="I8:I9"/>
    <mergeCell ref="G29:I29"/>
    <mergeCell ref="G30:G32"/>
    <mergeCell ref="H30:H32"/>
    <mergeCell ref="G33:G34"/>
    <mergeCell ref="H33:H34"/>
    <mergeCell ref="C17:K17"/>
    <mergeCell ref="F30:F32"/>
    <mergeCell ref="E5:E7"/>
    <mergeCell ref="E8:E9"/>
    <mergeCell ref="F10:F11"/>
    <mergeCell ref="F5:F7"/>
    <mergeCell ref="F8:F9"/>
    <mergeCell ref="E10:E11"/>
    <mergeCell ref="G83:I83"/>
    <mergeCell ref="G84:G86"/>
    <mergeCell ref="H84:H86"/>
    <mergeCell ref="G87:G88"/>
    <mergeCell ref="H87:H88"/>
    <mergeCell ref="G89:G90"/>
    <mergeCell ref="H89:H90"/>
    <mergeCell ref="G47:I47"/>
    <mergeCell ref="G48:G50"/>
    <mergeCell ref="H48:H50"/>
    <mergeCell ref="G51:G52"/>
    <mergeCell ref="H51:H52"/>
    <mergeCell ref="G53:G54"/>
    <mergeCell ref="H53:H54"/>
    <mergeCell ref="G65:I65"/>
    <mergeCell ref="G66:G68"/>
    <mergeCell ref="H66:H68"/>
  </mergeCells>
  <conditionalFormatting sqref="K5:K14 K16">
    <cfRule type="cellIs" dxfId="11" priority="13" operator="lessThan">
      <formula>0</formula>
    </cfRule>
    <cfRule type="cellIs" dxfId="10" priority="14" operator="greaterThan">
      <formula>0</formula>
    </cfRule>
  </conditionalFormatting>
  <conditionalFormatting sqref="K30:K41">
    <cfRule type="cellIs" dxfId="9" priority="11" operator="lessThan">
      <formula>0</formula>
    </cfRule>
    <cfRule type="cellIs" dxfId="8" priority="12" operator="greaterThan">
      <formula>0</formula>
    </cfRule>
  </conditionalFormatting>
  <conditionalFormatting sqref="K48:K59">
    <cfRule type="cellIs" dxfId="7" priority="9" operator="lessThan">
      <formula>0</formula>
    </cfRule>
    <cfRule type="cellIs" dxfId="6" priority="10" operator="greaterThan">
      <formula>0</formula>
    </cfRule>
  </conditionalFormatting>
  <conditionalFormatting sqref="K66:K77">
    <cfRule type="cellIs" dxfId="5" priority="5" operator="lessThan">
      <formula>0</formula>
    </cfRule>
    <cfRule type="cellIs" dxfId="4" priority="6" operator="greaterThan">
      <formula>0</formula>
    </cfRule>
  </conditionalFormatting>
  <conditionalFormatting sqref="K84:K95">
    <cfRule type="cellIs" dxfId="3" priority="3" operator="lessThan">
      <formula>0</formula>
    </cfRule>
    <cfRule type="cellIs" dxfId="2" priority="4" operator="greaterThan">
      <formula>0</formula>
    </cfRule>
  </conditionalFormatting>
  <conditionalFormatting sqref="K15">
    <cfRule type="cellIs" dxfId="1" priority="1" operator="lessThan">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10" max="8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23" customWidth="1"/>
    <col min="6" max="8" width="20.75" style="16" customWidth="1"/>
  </cols>
  <sheetData>
    <row r="2" spans="3:8" ht="41.25" customHeight="1">
      <c r="D2" s="14" t="s">
        <v>56</v>
      </c>
      <c r="E2" s="22" t="s">
        <v>381</v>
      </c>
      <c r="F2" s="14" t="s">
        <v>228</v>
      </c>
      <c r="G2" s="13" t="s">
        <v>256</v>
      </c>
      <c r="H2" s="13" t="s">
        <v>244</v>
      </c>
    </row>
    <row r="3" spans="3:8" ht="24">
      <c r="C3" s="15"/>
      <c r="D3" s="17">
        <f t="shared" ref="D3:D66" si="0">F3-E3</f>
        <v>-1.8000000000000002E-3</v>
      </c>
      <c r="E3" s="20">
        <v>3.7000000000000002E-3</v>
      </c>
      <c r="F3" s="17">
        <v>1.9E-3</v>
      </c>
      <c r="G3" s="19" t="s">
        <v>175</v>
      </c>
      <c r="H3" s="19" t="s">
        <v>231</v>
      </c>
    </row>
    <row r="4" spans="3:8">
      <c r="D4" s="17">
        <f t="shared" si="0"/>
        <v>2.5999999999999999E-3</v>
      </c>
      <c r="E4" s="20">
        <v>0</v>
      </c>
      <c r="F4" s="17">
        <v>2.5999999999999999E-3</v>
      </c>
      <c r="G4" s="19" t="s">
        <v>174</v>
      </c>
      <c r="H4" s="19" t="s">
        <v>230</v>
      </c>
    </row>
    <row r="5" spans="3:8">
      <c r="D5" s="17">
        <f t="shared" si="0"/>
        <v>2.0999999999999999E-3</v>
      </c>
      <c r="E5" s="20">
        <v>0</v>
      </c>
      <c r="F5" s="17">
        <v>2.0999999999999999E-3</v>
      </c>
      <c r="G5" s="19" t="s">
        <v>183</v>
      </c>
      <c r="H5" s="19" t="s">
        <v>229</v>
      </c>
    </row>
    <row r="6" spans="3:8">
      <c r="D6" s="17">
        <f t="shared" si="0"/>
        <v>5.1999999999999998E-3</v>
      </c>
      <c r="E6" s="20">
        <v>0</v>
      </c>
      <c r="F6" s="17">
        <v>5.1999999999999998E-3</v>
      </c>
      <c r="G6" s="19" t="s">
        <v>255</v>
      </c>
      <c r="H6" s="19" t="s">
        <v>229</v>
      </c>
    </row>
    <row r="7" spans="3:8">
      <c r="D7" s="17">
        <f t="shared" si="0"/>
        <v>-4.0000000000000001E-3</v>
      </c>
      <c r="E7" s="20">
        <v>4.0000000000000001E-3</v>
      </c>
      <c r="F7" s="17">
        <v>0</v>
      </c>
      <c r="G7" s="19" t="s">
        <v>335</v>
      </c>
      <c r="H7" s="19" t="s">
        <v>230</v>
      </c>
    </row>
    <row r="8" spans="3:8">
      <c r="D8" s="17">
        <f t="shared" si="0"/>
        <v>-1E-4</v>
      </c>
      <c r="E8" s="20">
        <v>1E-4</v>
      </c>
      <c r="F8" s="17">
        <v>0</v>
      </c>
      <c r="G8" s="19" t="s">
        <v>311</v>
      </c>
      <c r="H8" s="19" t="s">
        <v>233</v>
      </c>
    </row>
    <row r="9" spans="3:8">
      <c r="D9" s="17">
        <f t="shared" si="0"/>
        <v>-2.0000000000000001E-4</v>
      </c>
      <c r="E9" s="20">
        <v>2.0000000000000001E-4</v>
      </c>
      <c r="F9" s="17">
        <v>0</v>
      </c>
      <c r="G9" s="19" t="s">
        <v>316</v>
      </c>
      <c r="H9" s="19" t="s">
        <v>241</v>
      </c>
    </row>
    <row r="10" spans="3:8" ht="24">
      <c r="D10" s="17">
        <f t="shared" si="0"/>
        <v>-2.0999999999999999E-3</v>
      </c>
      <c r="E10" s="20">
        <v>2.0999999999999999E-3</v>
      </c>
      <c r="F10" s="17">
        <v>0</v>
      </c>
      <c r="G10" s="19" t="s">
        <v>336</v>
      </c>
      <c r="H10" s="19" t="s">
        <v>241</v>
      </c>
    </row>
    <row r="11" spans="3:8" ht="24">
      <c r="D11" s="17">
        <f t="shared" si="0"/>
        <v>-8.9999999999999998E-4</v>
      </c>
      <c r="E11" s="20">
        <v>8.9999999999999998E-4</v>
      </c>
      <c r="F11" s="17">
        <v>0</v>
      </c>
      <c r="G11" s="19" t="s">
        <v>312</v>
      </c>
      <c r="H11" s="19" t="s">
        <v>241</v>
      </c>
    </row>
    <row r="12" spans="3:8">
      <c r="D12" s="17">
        <f t="shared" si="0"/>
        <v>-2.0000000000000001E-4</v>
      </c>
      <c r="E12" s="20">
        <v>2.0000000000000001E-4</v>
      </c>
      <c r="F12" s="17">
        <v>0</v>
      </c>
      <c r="G12" s="19" t="s">
        <v>303</v>
      </c>
      <c r="H12" s="19" t="s">
        <v>230</v>
      </c>
    </row>
    <row r="13" spans="3:8">
      <c r="D13" s="17">
        <f t="shared" si="0"/>
        <v>-2.2000000000000001E-3</v>
      </c>
      <c r="E13" s="20">
        <v>2.2000000000000001E-3</v>
      </c>
      <c r="F13" s="17">
        <v>0</v>
      </c>
      <c r="G13" s="19" t="s">
        <v>302</v>
      </c>
      <c r="H13" s="19" t="s">
        <v>248</v>
      </c>
    </row>
    <row r="14" spans="3:8" ht="24">
      <c r="D14" s="17">
        <f t="shared" si="0"/>
        <v>-3.3E-3</v>
      </c>
      <c r="E14" s="20">
        <v>3.3E-3</v>
      </c>
      <c r="F14" s="17">
        <v>0</v>
      </c>
      <c r="G14" s="19" t="s">
        <v>319</v>
      </c>
      <c r="H14" s="19" t="s">
        <v>231</v>
      </c>
    </row>
    <row r="15" spans="3:8" ht="24">
      <c r="D15" s="17">
        <f t="shared" si="0"/>
        <v>-5.0000000000000001E-4</v>
      </c>
      <c r="E15" s="20">
        <v>5.0000000000000001E-4</v>
      </c>
      <c r="F15" s="17">
        <v>0</v>
      </c>
      <c r="G15" s="19" t="s">
        <v>325</v>
      </c>
      <c r="H15" s="19" t="s">
        <v>246</v>
      </c>
    </row>
    <row r="16" spans="3:8" ht="24">
      <c r="D16" s="17">
        <f t="shared" si="0"/>
        <v>3.8999999999999998E-3</v>
      </c>
      <c r="E16" s="20">
        <v>1.6999999999999999E-3</v>
      </c>
      <c r="F16" s="17">
        <v>5.5999999999999999E-3</v>
      </c>
      <c r="G16" s="19" t="s">
        <v>188</v>
      </c>
      <c r="H16" s="19" t="s">
        <v>236</v>
      </c>
    </row>
    <row r="17" spans="4:8" ht="24">
      <c r="D17" s="17">
        <f t="shared" si="0"/>
        <v>-2E-3</v>
      </c>
      <c r="E17" s="20">
        <v>2E-3</v>
      </c>
      <c r="F17" s="17">
        <v>0</v>
      </c>
      <c r="G17" s="19" t="s">
        <v>323</v>
      </c>
      <c r="H17" s="19" t="s">
        <v>250</v>
      </c>
    </row>
    <row r="18" spans="4:8">
      <c r="D18" s="17">
        <f t="shared" si="0"/>
        <v>-1E-4</v>
      </c>
      <c r="E18" s="20">
        <v>1E-4</v>
      </c>
      <c r="F18" s="17">
        <v>0</v>
      </c>
      <c r="G18" s="19" t="s">
        <v>326</v>
      </c>
      <c r="H18" s="19" t="s">
        <v>234</v>
      </c>
    </row>
    <row r="19" spans="4:8">
      <c r="D19" s="17">
        <f t="shared" si="0"/>
        <v>4.4000000000000003E-3</v>
      </c>
      <c r="E19" s="20">
        <v>0</v>
      </c>
      <c r="F19" s="17">
        <v>4.4000000000000003E-3</v>
      </c>
      <c r="G19" s="19" t="s">
        <v>184</v>
      </c>
      <c r="H19" s="19" t="s">
        <v>229</v>
      </c>
    </row>
    <row r="20" spans="4:8">
      <c r="D20" s="17">
        <f t="shared" si="0"/>
        <v>-1.2999999999999999E-3</v>
      </c>
      <c r="E20" s="20">
        <v>3.3999999999999998E-3</v>
      </c>
      <c r="F20" s="17">
        <v>2.0999999999999999E-3</v>
      </c>
      <c r="G20" s="19" t="s">
        <v>180</v>
      </c>
      <c r="H20" s="19" t="s">
        <v>230</v>
      </c>
    </row>
    <row r="21" spans="4:8">
      <c r="D21" s="17">
        <f t="shared" si="0"/>
        <v>-5.0000000000000001E-4</v>
      </c>
      <c r="E21" s="20">
        <v>5.0000000000000001E-4</v>
      </c>
      <c r="F21" s="18" t="s">
        <v>382</v>
      </c>
      <c r="G21" s="19" t="s">
        <v>320</v>
      </c>
      <c r="H21" s="19" t="s">
        <v>234</v>
      </c>
    </row>
    <row r="22" spans="4:8" ht="24">
      <c r="D22" s="17">
        <f t="shared" si="0"/>
        <v>-6.0000000000000001E-3</v>
      </c>
      <c r="E22" s="20">
        <v>6.0000000000000001E-3</v>
      </c>
      <c r="F22" s="17">
        <v>0</v>
      </c>
      <c r="G22" s="19" t="s">
        <v>332</v>
      </c>
      <c r="H22" s="19" t="s">
        <v>229</v>
      </c>
    </row>
    <row r="23" spans="4:8">
      <c r="D23" s="17">
        <f t="shared" si="0"/>
        <v>1.2999999999999999E-3</v>
      </c>
      <c r="E23" s="20">
        <v>4.0000000000000001E-3</v>
      </c>
      <c r="F23" s="17">
        <v>5.3E-3</v>
      </c>
      <c r="G23" s="19" t="s">
        <v>206</v>
      </c>
      <c r="H23" s="19" t="s">
        <v>229</v>
      </c>
    </row>
    <row r="24" spans="4:8">
      <c r="D24" s="17">
        <f t="shared" si="0"/>
        <v>-5.0000000000000001E-3</v>
      </c>
      <c r="E24" s="20">
        <v>5.0000000000000001E-3</v>
      </c>
      <c r="F24" s="17">
        <v>0</v>
      </c>
      <c r="G24" s="19" t="s">
        <v>374</v>
      </c>
      <c r="H24" s="19" t="s">
        <v>229</v>
      </c>
    </row>
    <row r="25" spans="4:8">
      <c r="D25" s="17">
        <f t="shared" si="0"/>
        <v>-8.0000000000000004E-4</v>
      </c>
      <c r="E25" s="20">
        <v>8.0000000000000004E-4</v>
      </c>
      <c r="F25" s="17">
        <v>0</v>
      </c>
      <c r="G25" s="19" t="s">
        <v>314</v>
      </c>
      <c r="H25" s="19" t="s">
        <v>247</v>
      </c>
    </row>
    <row r="26" spans="4:8">
      <c r="D26" s="17">
        <f t="shared" si="0"/>
        <v>-1.1999999999999999E-3</v>
      </c>
      <c r="E26" s="20">
        <v>1.1999999999999999E-3</v>
      </c>
      <c r="F26" s="17">
        <v>0</v>
      </c>
      <c r="G26" s="19" t="s">
        <v>324</v>
      </c>
      <c r="H26" s="19" t="s">
        <v>251</v>
      </c>
    </row>
    <row r="27" spans="4:8">
      <c r="D27" s="17">
        <f t="shared" si="0"/>
        <v>-1E-4</v>
      </c>
      <c r="E27" s="20">
        <v>1E-4</v>
      </c>
      <c r="F27" s="17">
        <v>0</v>
      </c>
      <c r="G27" s="19" t="s">
        <v>364</v>
      </c>
      <c r="H27" s="19" t="s">
        <v>229</v>
      </c>
    </row>
    <row r="28" spans="4:8">
      <c r="D28" s="17">
        <f t="shared" si="0"/>
        <v>-2.0000000000000001E-4</v>
      </c>
      <c r="E28" s="20">
        <v>2.0000000000000001E-4</v>
      </c>
      <c r="F28" s="17">
        <v>0</v>
      </c>
      <c r="G28" s="19" t="s">
        <v>379</v>
      </c>
      <c r="H28" s="19" t="s">
        <v>229</v>
      </c>
    </row>
    <row r="29" spans="4:8" ht="24">
      <c r="D29" s="17">
        <f t="shared" si="0"/>
        <v>-2.9999999999999997E-4</v>
      </c>
      <c r="E29" s="20">
        <v>2.9999999999999997E-4</v>
      </c>
      <c r="F29" s="17">
        <v>0</v>
      </c>
      <c r="G29" s="19" t="s">
        <v>337</v>
      </c>
      <c r="H29" s="19" t="s">
        <v>233</v>
      </c>
    </row>
    <row r="30" spans="4:8">
      <c r="D30" s="17">
        <f t="shared" si="0"/>
        <v>-1E-4</v>
      </c>
      <c r="E30" s="20">
        <v>1E-4</v>
      </c>
      <c r="F30" s="17">
        <v>0</v>
      </c>
      <c r="G30" s="19" t="s">
        <v>368</v>
      </c>
      <c r="H30" s="19" t="s">
        <v>229</v>
      </c>
    </row>
    <row r="31" spans="4:8">
      <c r="D31" s="17">
        <f t="shared" si="0"/>
        <v>-2.8E-3</v>
      </c>
      <c r="E31" s="20">
        <v>2.8E-3</v>
      </c>
      <c r="F31" s="17">
        <v>0</v>
      </c>
      <c r="G31" s="19" t="s">
        <v>362</v>
      </c>
      <c r="H31" s="19" t="s">
        <v>229</v>
      </c>
    </row>
    <row r="32" spans="4:8">
      <c r="D32" s="17">
        <f t="shared" si="0"/>
        <v>1.9E-3</v>
      </c>
      <c r="E32" s="20">
        <v>0</v>
      </c>
      <c r="F32" s="17">
        <v>1.9E-3</v>
      </c>
      <c r="G32" s="19" t="s">
        <v>173</v>
      </c>
      <c r="H32" s="19" t="s">
        <v>229</v>
      </c>
    </row>
    <row r="33" spans="4:8" ht="24">
      <c r="D33" s="17">
        <f t="shared" si="0"/>
        <v>6.4999999999999997E-3</v>
      </c>
      <c r="E33" s="20">
        <v>0</v>
      </c>
      <c r="F33" s="17">
        <v>6.4999999999999997E-3</v>
      </c>
      <c r="G33" s="19" t="s">
        <v>208</v>
      </c>
      <c r="H33" s="19" t="s">
        <v>231</v>
      </c>
    </row>
    <row r="34" spans="4:8" ht="24">
      <c r="D34" s="17">
        <f t="shared" si="0"/>
        <v>-1.1000000000000001E-3</v>
      </c>
      <c r="E34" s="20">
        <v>2.2000000000000001E-3</v>
      </c>
      <c r="F34" s="17">
        <v>1.1000000000000001E-3</v>
      </c>
      <c r="G34" s="19" t="s">
        <v>204</v>
      </c>
      <c r="H34" s="19" t="s">
        <v>231</v>
      </c>
    </row>
    <row r="35" spans="4:8">
      <c r="D35" s="17">
        <f t="shared" si="0"/>
        <v>4.5999999999999999E-3</v>
      </c>
      <c r="E35" s="20">
        <v>0.01</v>
      </c>
      <c r="F35" s="17">
        <v>1.46E-2</v>
      </c>
      <c r="G35" s="19" t="s">
        <v>197</v>
      </c>
      <c r="H35" s="19" t="s">
        <v>229</v>
      </c>
    </row>
    <row r="36" spans="4:8">
      <c r="D36" s="17">
        <f t="shared" si="0"/>
        <v>-1.6000000000000001E-3</v>
      </c>
      <c r="E36" s="20">
        <v>1.6000000000000001E-3</v>
      </c>
      <c r="F36" s="17">
        <v>0</v>
      </c>
      <c r="G36" s="19" t="s">
        <v>327</v>
      </c>
      <c r="H36" s="19" t="s">
        <v>237</v>
      </c>
    </row>
    <row r="37" spans="4:8">
      <c r="D37" s="17">
        <f t="shared" si="0"/>
        <v>-1.9E-3</v>
      </c>
      <c r="E37" s="20">
        <v>1.9E-3</v>
      </c>
      <c r="F37" s="17">
        <v>0</v>
      </c>
      <c r="G37" s="19" t="s">
        <v>313</v>
      </c>
      <c r="H37" s="19" t="s">
        <v>229</v>
      </c>
    </row>
    <row r="38" spans="4:8" ht="24">
      <c r="D38" s="17">
        <f t="shared" si="0"/>
        <v>-1.6000000000000001E-3</v>
      </c>
      <c r="E38" s="20">
        <v>1.6000000000000001E-3</v>
      </c>
      <c r="F38" s="17">
        <v>0</v>
      </c>
      <c r="G38" s="19" t="s">
        <v>207</v>
      </c>
      <c r="H38" s="19" t="s">
        <v>241</v>
      </c>
    </row>
    <row r="39" spans="4:8" ht="24">
      <c r="D39" s="17">
        <f t="shared" si="0"/>
        <v>-6.9999999999999999E-4</v>
      </c>
      <c r="E39" s="20">
        <v>6.9999999999999999E-4</v>
      </c>
      <c r="F39" s="17">
        <v>0</v>
      </c>
      <c r="G39" s="19" t="s">
        <v>50</v>
      </c>
      <c r="H39" s="19" t="s">
        <v>233</v>
      </c>
    </row>
    <row r="40" spans="4:8">
      <c r="D40" s="17">
        <f t="shared" si="0"/>
        <v>5.9999999999999984E-4</v>
      </c>
      <c r="E40" s="20">
        <v>0.02</v>
      </c>
      <c r="F40" s="17">
        <v>2.06E-2</v>
      </c>
      <c r="G40" s="19" t="s">
        <v>187</v>
      </c>
      <c r="H40" s="19" t="s">
        <v>229</v>
      </c>
    </row>
    <row r="41" spans="4:8">
      <c r="D41" s="17">
        <f t="shared" si="0"/>
        <v>-7.9000000000000008E-3</v>
      </c>
      <c r="E41" s="20">
        <v>7.9000000000000008E-3</v>
      </c>
      <c r="F41" s="17">
        <v>0</v>
      </c>
      <c r="G41" s="19" t="s">
        <v>372</v>
      </c>
      <c r="H41" s="19" t="s">
        <v>229</v>
      </c>
    </row>
    <row r="42" spans="4:8" ht="24">
      <c r="D42" s="17">
        <f t="shared" si="0"/>
        <v>-5.4999999999999997E-3</v>
      </c>
      <c r="E42" s="20">
        <v>5.4999999999999997E-3</v>
      </c>
      <c r="F42" s="17">
        <v>0</v>
      </c>
      <c r="G42" s="19" t="s">
        <v>380</v>
      </c>
      <c r="H42" s="19" t="s">
        <v>240</v>
      </c>
    </row>
    <row r="43" spans="4:8">
      <c r="D43" s="17">
        <f t="shared" si="0"/>
        <v>-1E-4</v>
      </c>
      <c r="E43" s="24">
        <v>1E-4</v>
      </c>
      <c r="F43" s="17">
        <v>0</v>
      </c>
      <c r="G43" s="19" t="s">
        <v>367</v>
      </c>
      <c r="H43" s="19" t="s">
        <v>229</v>
      </c>
    </row>
    <row r="44" spans="4:8">
      <c r="D44" s="17">
        <f t="shared" si="0"/>
        <v>-1E-4</v>
      </c>
      <c r="E44" s="20">
        <v>1E-4</v>
      </c>
      <c r="F44" s="17">
        <v>0</v>
      </c>
      <c r="G44" s="19" t="s">
        <v>375</v>
      </c>
      <c r="H44" s="19" t="s">
        <v>229</v>
      </c>
    </row>
    <row r="45" spans="4:8">
      <c r="D45" s="17">
        <f t="shared" si="0"/>
        <v>-1E-4</v>
      </c>
      <c r="E45" s="20">
        <v>1E-4</v>
      </c>
      <c r="F45" s="17">
        <v>0</v>
      </c>
      <c r="G45" s="19" t="s">
        <v>377</v>
      </c>
      <c r="H45" s="19" t="s">
        <v>229</v>
      </c>
    </row>
    <row r="46" spans="4:8">
      <c r="D46" s="17">
        <f t="shared" si="0"/>
        <v>0</v>
      </c>
      <c r="E46" s="20">
        <v>0</v>
      </c>
      <c r="F46" s="17">
        <v>0</v>
      </c>
      <c r="G46" s="19" t="s">
        <v>378</v>
      </c>
      <c r="H46" s="19" t="s">
        <v>229</v>
      </c>
    </row>
    <row r="47" spans="4:8">
      <c r="D47" s="17">
        <f t="shared" si="0"/>
        <v>-1E-4</v>
      </c>
      <c r="E47" s="20">
        <v>1E-4</v>
      </c>
      <c r="F47" s="17">
        <v>0</v>
      </c>
      <c r="G47" s="19" t="s">
        <v>371</v>
      </c>
      <c r="H47" s="19" t="s">
        <v>229</v>
      </c>
    </row>
    <row r="48" spans="4:8" ht="24">
      <c r="D48" s="17">
        <f t="shared" si="0"/>
        <v>3.3000000000000008E-3</v>
      </c>
      <c r="E48" s="20">
        <v>1.4999999999999999E-2</v>
      </c>
      <c r="F48" s="17">
        <v>1.83E-2</v>
      </c>
      <c r="G48" s="19" t="s">
        <v>196</v>
      </c>
      <c r="H48" s="19" t="s">
        <v>230</v>
      </c>
    </row>
    <row r="49" spans="4:8">
      <c r="D49" s="17">
        <f t="shared" si="0"/>
        <v>4.1000000000000003E-3</v>
      </c>
      <c r="E49" s="20">
        <v>0</v>
      </c>
      <c r="F49" s="17">
        <v>4.1000000000000003E-3</v>
      </c>
      <c r="G49" s="19" t="s">
        <v>205</v>
      </c>
      <c r="H49" s="19" t="s">
        <v>53</v>
      </c>
    </row>
    <row r="50" spans="4:8">
      <c r="D50" s="17">
        <f t="shared" si="0"/>
        <v>5.1999999999999998E-3</v>
      </c>
      <c r="E50" s="20">
        <v>1E-4</v>
      </c>
      <c r="F50" s="17">
        <v>5.3E-3</v>
      </c>
      <c r="G50" s="19" t="s">
        <v>210</v>
      </c>
      <c r="H50" s="19" t="s">
        <v>229</v>
      </c>
    </row>
    <row r="51" spans="4:8">
      <c r="D51" s="17">
        <f t="shared" si="0"/>
        <v>-1E-4</v>
      </c>
      <c r="E51" s="20">
        <v>1E-4</v>
      </c>
      <c r="F51" s="18" t="s">
        <v>258</v>
      </c>
      <c r="G51" s="19" t="s">
        <v>331</v>
      </c>
      <c r="H51" s="19" t="s">
        <v>233</v>
      </c>
    </row>
    <row r="52" spans="4:8">
      <c r="D52" s="17">
        <f t="shared" si="0"/>
        <v>9.999999999999998E-4</v>
      </c>
      <c r="E52" s="20">
        <v>2.0000000000000001E-4</v>
      </c>
      <c r="F52" s="17">
        <v>1.1999999999999999E-3</v>
      </c>
      <c r="G52" s="19" t="s">
        <v>176</v>
      </c>
      <c r="H52" s="19" t="s">
        <v>230</v>
      </c>
    </row>
    <row r="53" spans="4:8" ht="24">
      <c r="D53" s="17">
        <f t="shared" si="0"/>
        <v>-2.5999999999999999E-3</v>
      </c>
      <c r="E53" s="20">
        <v>2.5999999999999999E-3</v>
      </c>
      <c r="F53" s="17">
        <v>0</v>
      </c>
      <c r="G53" s="19" t="s">
        <v>333</v>
      </c>
      <c r="H53" s="19" t="s">
        <v>229</v>
      </c>
    </row>
    <row r="54" spans="4:8">
      <c r="D54" s="17">
        <f t="shared" si="0"/>
        <v>-8.9999999999999998E-4</v>
      </c>
      <c r="E54" s="20">
        <v>8.9999999999999998E-4</v>
      </c>
      <c r="F54" s="17">
        <v>0</v>
      </c>
      <c r="G54" s="19" t="s">
        <v>334</v>
      </c>
      <c r="H54" s="19" t="s">
        <v>241</v>
      </c>
    </row>
    <row r="55" spans="4:8">
      <c r="D55" s="17">
        <f t="shared" si="0"/>
        <v>-2.0000000000000001E-4</v>
      </c>
      <c r="E55" s="20">
        <v>2.0000000000000001E-4</v>
      </c>
      <c r="F55" s="17">
        <v>0</v>
      </c>
      <c r="G55" s="19" t="s">
        <v>330</v>
      </c>
      <c r="H55" s="19" t="s">
        <v>233</v>
      </c>
    </row>
    <row r="56" spans="4:8" ht="24">
      <c r="D56" s="17">
        <f t="shared" si="0"/>
        <v>-2.0000000000000001E-4</v>
      </c>
      <c r="E56" s="20">
        <v>2.0000000000000001E-4</v>
      </c>
      <c r="F56" s="17">
        <v>0</v>
      </c>
      <c r="G56" s="19" t="s">
        <v>310</v>
      </c>
      <c r="H56" s="19" t="s">
        <v>232</v>
      </c>
    </row>
    <row r="57" spans="4:8" ht="24">
      <c r="D57" s="17">
        <f t="shared" si="0"/>
        <v>-2.0000000000000001E-4</v>
      </c>
      <c r="E57" s="20">
        <v>2.0000000000000001E-4</v>
      </c>
      <c r="F57" s="17">
        <v>0</v>
      </c>
      <c r="G57" s="19" t="s">
        <v>321</v>
      </c>
      <c r="H57" s="19" t="s">
        <v>232</v>
      </c>
    </row>
    <row r="58" spans="4:8">
      <c r="D58" s="17">
        <f t="shared" si="0"/>
        <v>3.5000000000000001E-3</v>
      </c>
      <c r="E58" s="20">
        <v>2.9999999999999997E-4</v>
      </c>
      <c r="F58" s="17">
        <v>3.8E-3</v>
      </c>
      <c r="G58" s="19" t="s">
        <v>191</v>
      </c>
      <c r="H58" s="19" t="s">
        <v>233</v>
      </c>
    </row>
    <row r="59" spans="4:8">
      <c r="D59" s="17">
        <f t="shared" si="0"/>
        <v>1.9E-3</v>
      </c>
      <c r="E59" s="20">
        <v>0</v>
      </c>
      <c r="F59" s="17">
        <v>1.9E-3</v>
      </c>
      <c r="G59" s="19" t="s">
        <v>189</v>
      </c>
      <c r="H59" s="19" t="s">
        <v>237</v>
      </c>
    </row>
    <row r="60" spans="4:8">
      <c r="D60" s="17">
        <f t="shared" si="0"/>
        <v>1.8999999999999998E-3</v>
      </c>
      <c r="E60" s="20">
        <v>5.0000000000000001E-3</v>
      </c>
      <c r="F60" s="17">
        <v>6.8999999999999999E-3</v>
      </c>
      <c r="G60" s="19" t="s">
        <v>182</v>
      </c>
      <c r="H60" s="19" t="s">
        <v>230</v>
      </c>
    </row>
    <row r="61" spans="4:8" ht="24">
      <c r="D61" s="17">
        <f t="shared" si="0"/>
        <v>5.9999999999999984E-4</v>
      </c>
      <c r="E61" s="20">
        <v>1.1000000000000001E-3</v>
      </c>
      <c r="F61" s="17">
        <v>1.6999999999999999E-3</v>
      </c>
      <c r="G61" s="19" t="s">
        <v>179</v>
      </c>
      <c r="H61" s="19" t="s">
        <v>232</v>
      </c>
    </row>
    <row r="62" spans="4:8" ht="24">
      <c r="D62" s="17">
        <f t="shared" si="0"/>
        <v>2.5999999999999999E-3</v>
      </c>
      <c r="E62" s="20">
        <v>0</v>
      </c>
      <c r="F62" s="17">
        <v>2.5999999999999999E-3</v>
      </c>
      <c r="G62" s="19" t="s">
        <v>181</v>
      </c>
      <c r="H62" s="19" t="s">
        <v>234</v>
      </c>
    </row>
    <row r="63" spans="4:8" ht="24">
      <c r="D63" s="17">
        <f t="shared" si="0"/>
        <v>-4.0000000000000002E-4</v>
      </c>
      <c r="E63" s="20">
        <v>4.0000000000000002E-4</v>
      </c>
      <c r="F63" s="17">
        <v>0</v>
      </c>
      <c r="G63" s="19" t="s">
        <v>304</v>
      </c>
      <c r="H63" s="19" t="s">
        <v>231</v>
      </c>
    </row>
    <row r="64" spans="4:8" ht="24">
      <c r="D64" s="17">
        <f t="shared" si="0"/>
        <v>-2.2000000000000001E-3</v>
      </c>
      <c r="E64" s="20">
        <v>2.2000000000000001E-3</v>
      </c>
      <c r="F64" s="17">
        <v>0</v>
      </c>
      <c r="G64" s="19" t="s">
        <v>328</v>
      </c>
      <c r="H64" s="19" t="s">
        <v>230</v>
      </c>
    </row>
    <row r="65" spans="4:8">
      <c r="D65" s="17">
        <f t="shared" si="0"/>
        <v>2.5000000000000001E-3</v>
      </c>
      <c r="E65" s="20">
        <v>0</v>
      </c>
      <c r="F65" s="17">
        <v>2.5000000000000001E-3</v>
      </c>
      <c r="G65" s="19" t="s">
        <v>212</v>
      </c>
      <c r="H65" s="19" t="s">
        <v>230</v>
      </c>
    </row>
    <row r="66" spans="4:8">
      <c r="D66" s="17">
        <f t="shared" si="0"/>
        <v>2.5000000000000001E-3</v>
      </c>
      <c r="E66" s="20">
        <v>0</v>
      </c>
      <c r="F66" s="17">
        <v>2.5000000000000001E-3</v>
      </c>
      <c r="G66" s="19" t="s">
        <v>178</v>
      </c>
      <c r="H66" s="19" t="s">
        <v>233</v>
      </c>
    </row>
    <row r="67" spans="4:8">
      <c r="D67" s="17">
        <f t="shared" ref="D67:D130" si="1">F67-E67</f>
        <v>-2.0000000000000001E-4</v>
      </c>
      <c r="E67" s="20">
        <v>2.0000000000000001E-4</v>
      </c>
      <c r="F67" s="17">
        <v>0</v>
      </c>
      <c r="G67" s="19" t="s">
        <v>366</v>
      </c>
      <c r="H67" s="19" t="s">
        <v>229</v>
      </c>
    </row>
    <row r="68" spans="4:8" ht="24">
      <c r="D68" s="17">
        <f t="shared" si="1"/>
        <v>-2.9999999999999997E-4</v>
      </c>
      <c r="E68" s="20">
        <v>2.9999999999999997E-4</v>
      </c>
      <c r="F68" s="17">
        <v>0</v>
      </c>
      <c r="G68" s="19" t="s">
        <v>308</v>
      </c>
      <c r="H68" s="19" t="s">
        <v>231</v>
      </c>
    </row>
    <row r="69" spans="4:8" ht="24">
      <c r="D69" s="17">
        <f t="shared" si="1"/>
        <v>-1.8E-3</v>
      </c>
      <c r="E69" s="20">
        <v>1.8E-3</v>
      </c>
      <c r="F69" s="17">
        <v>0</v>
      </c>
      <c r="G69" s="19" t="s">
        <v>317</v>
      </c>
      <c r="H69" s="19"/>
    </row>
    <row r="70" spans="4:8" ht="24">
      <c r="D70" s="17">
        <f t="shared" si="1"/>
        <v>-1E-4</v>
      </c>
      <c r="E70" s="20">
        <v>1E-4</v>
      </c>
      <c r="F70" s="17">
        <v>0</v>
      </c>
      <c r="G70" s="19" t="s">
        <v>307</v>
      </c>
      <c r="H70" s="19" t="s">
        <v>306</v>
      </c>
    </row>
    <row r="71" spans="4:8">
      <c r="D71" s="17">
        <f t="shared" si="1"/>
        <v>0</v>
      </c>
      <c r="E71" s="20">
        <v>0</v>
      </c>
      <c r="F71" s="17">
        <v>0</v>
      </c>
      <c r="G71" s="19" t="s">
        <v>369</v>
      </c>
      <c r="H71" s="19" t="s">
        <v>229</v>
      </c>
    </row>
    <row r="72" spans="4:8">
      <c r="D72" s="17">
        <f t="shared" si="1"/>
        <v>-2.0000000000000001E-4</v>
      </c>
      <c r="E72" s="20">
        <v>2.0000000000000001E-4</v>
      </c>
      <c r="F72" s="17">
        <v>0</v>
      </c>
      <c r="G72" s="19" t="s">
        <v>315</v>
      </c>
      <c r="H72" s="19" t="s">
        <v>233</v>
      </c>
    </row>
    <row r="73" spans="4:8" ht="24">
      <c r="D73" s="17">
        <f t="shared" si="1"/>
        <v>-2.9999999999999997E-4</v>
      </c>
      <c r="E73" s="20">
        <v>2.9999999999999997E-4</v>
      </c>
      <c r="F73" s="17">
        <v>0</v>
      </c>
      <c r="G73" s="19" t="s">
        <v>309</v>
      </c>
      <c r="H73" s="19" t="s">
        <v>231</v>
      </c>
    </row>
    <row r="74" spans="4:8" ht="24">
      <c r="D74" s="17">
        <f t="shared" si="1"/>
        <v>-1E-4</v>
      </c>
      <c r="E74" s="20">
        <v>1E-4</v>
      </c>
      <c r="F74" s="17">
        <v>0</v>
      </c>
      <c r="G74" s="19" t="s">
        <v>376</v>
      </c>
      <c r="H74" s="19" t="s">
        <v>247</v>
      </c>
    </row>
    <row r="75" spans="4:8">
      <c r="D75" s="17">
        <f t="shared" si="1"/>
        <v>-2.0000000000000001E-4</v>
      </c>
      <c r="E75" s="20">
        <v>2.0000000000000001E-4</v>
      </c>
      <c r="F75" s="17">
        <v>0</v>
      </c>
      <c r="G75" s="19" t="s">
        <v>365</v>
      </c>
      <c r="H75" s="19" t="s">
        <v>229</v>
      </c>
    </row>
    <row r="76" spans="4:8" ht="24">
      <c r="D76" s="17">
        <f t="shared" si="1"/>
        <v>-1E-3</v>
      </c>
      <c r="E76" s="20">
        <v>1E-3</v>
      </c>
      <c r="F76" s="17">
        <v>0</v>
      </c>
      <c r="G76" s="19" t="s">
        <v>322</v>
      </c>
      <c r="H76" s="19" t="s">
        <v>231</v>
      </c>
    </row>
    <row r="77" spans="4:8">
      <c r="D77" s="17">
        <f t="shared" si="1"/>
        <v>-3.9999999999999975E-4</v>
      </c>
      <c r="E77" s="20">
        <v>3.0999999999999999E-3</v>
      </c>
      <c r="F77" s="17">
        <v>2.7000000000000001E-3</v>
      </c>
      <c r="G77" s="19" t="s">
        <v>190</v>
      </c>
      <c r="H77" s="19" t="s">
        <v>237</v>
      </c>
    </row>
    <row r="78" spans="4:8">
      <c r="D78" s="17">
        <f t="shared" si="1"/>
        <v>-1.1000000000000001E-3</v>
      </c>
      <c r="E78" s="20">
        <v>1.1000000000000001E-3</v>
      </c>
      <c r="F78" s="17">
        <v>0</v>
      </c>
      <c r="G78" s="19" t="s">
        <v>305</v>
      </c>
      <c r="H78" s="19" t="s">
        <v>251</v>
      </c>
    </row>
    <row r="79" spans="4:8" ht="24">
      <c r="D79" s="17">
        <f t="shared" si="1"/>
        <v>2.2000000000000001E-3</v>
      </c>
      <c r="E79" s="20">
        <v>5.0000000000000001E-4</v>
      </c>
      <c r="F79" s="17">
        <v>2.7000000000000001E-3</v>
      </c>
      <c r="G79" s="19" t="s">
        <v>209</v>
      </c>
      <c r="H79" s="19" t="s">
        <v>231</v>
      </c>
    </row>
    <row r="80" spans="4:8">
      <c r="D80" s="17">
        <f t="shared" si="1"/>
        <v>2.9000000000000002E-3</v>
      </c>
      <c r="E80" s="20">
        <v>1E-4</v>
      </c>
      <c r="F80" s="17">
        <v>3.0000000000000001E-3</v>
      </c>
      <c r="G80" s="19" t="s">
        <v>201</v>
      </c>
      <c r="H80" s="19" t="s">
        <v>229</v>
      </c>
    </row>
    <row r="81" spans="4:8">
      <c r="D81" s="17">
        <f t="shared" si="1"/>
        <v>5.1000000000000004E-3</v>
      </c>
      <c r="E81" s="20">
        <v>0</v>
      </c>
      <c r="F81" s="17">
        <v>5.1000000000000004E-3</v>
      </c>
      <c r="G81" s="19" t="s">
        <v>254</v>
      </c>
      <c r="H81" s="19" t="s">
        <v>229</v>
      </c>
    </row>
    <row r="82" spans="4:8">
      <c r="D82" s="17">
        <f t="shared" si="1"/>
        <v>-3.3E-3</v>
      </c>
      <c r="E82" s="20">
        <v>3.3E-3</v>
      </c>
      <c r="F82" s="18" t="s">
        <v>258</v>
      </c>
      <c r="G82" s="19" t="s">
        <v>49</v>
      </c>
      <c r="H82" s="19" t="s">
        <v>230</v>
      </c>
    </row>
    <row r="83" spans="4:8">
      <c r="D83" s="17">
        <f t="shared" si="1"/>
        <v>-1E-4</v>
      </c>
      <c r="E83" s="20">
        <v>1E-4</v>
      </c>
      <c r="F83" s="18" t="s">
        <v>258</v>
      </c>
      <c r="G83" s="19" t="s">
        <v>318</v>
      </c>
      <c r="H83" s="19" t="s">
        <v>248</v>
      </c>
    </row>
    <row r="84" spans="4:8" ht="24">
      <c r="D84" s="17">
        <f t="shared" si="1"/>
        <v>5.0000000000000001E-3</v>
      </c>
      <c r="E84" s="20">
        <v>0</v>
      </c>
      <c r="F84" s="17">
        <v>5.0000000000000001E-3</v>
      </c>
      <c r="G84" s="19" t="s">
        <v>177</v>
      </c>
      <c r="H84" s="19" t="s">
        <v>232</v>
      </c>
    </row>
    <row r="85" spans="4:8">
      <c r="D85" s="17">
        <f t="shared" si="1"/>
        <v>5.1000000000000004E-3</v>
      </c>
      <c r="E85" s="20">
        <v>1.4999999999999999E-2</v>
      </c>
      <c r="F85" s="17">
        <v>2.01E-2</v>
      </c>
      <c r="G85" s="19" t="s">
        <v>200</v>
      </c>
      <c r="H85" s="19" t="s">
        <v>229</v>
      </c>
    </row>
    <row r="86" spans="4:8">
      <c r="D86" s="17">
        <f t="shared" si="1"/>
        <v>-2.0000000000000001E-4</v>
      </c>
      <c r="E86" s="20">
        <v>2.0000000000000001E-4</v>
      </c>
      <c r="F86" s="18" t="s">
        <v>258</v>
      </c>
      <c r="G86" s="19" t="s">
        <v>373</v>
      </c>
      <c r="H86" s="19" t="s">
        <v>229</v>
      </c>
    </row>
    <row r="87" spans="4:8">
      <c r="D87" s="17">
        <f t="shared" si="1"/>
        <v>-2.9999999999999997E-4</v>
      </c>
      <c r="E87" s="20">
        <v>2.9999999999999997E-4</v>
      </c>
      <c r="F87" s="18" t="s">
        <v>258</v>
      </c>
      <c r="G87" s="19" t="s">
        <v>329</v>
      </c>
      <c r="H87" s="19" t="s">
        <v>230</v>
      </c>
    </row>
    <row r="88" spans="4:8">
      <c r="D88" s="17">
        <f t="shared" si="1"/>
        <v>4.8999999999999998E-3</v>
      </c>
      <c r="E88" s="20">
        <v>0</v>
      </c>
      <c r="F88" s="17">
        <v>4.8999999999999998E-3</v>
      </c>
      <c r="G88" s="19" t="s">
        <v>195</v>
      </c>
      <c r="H88" s="19" t="s">
        <v>229</v>
      </c>
    </row>
    <row r="89" spans="4:8">
      <c r="D89" s="17">
        <f t="shared" si="1"/>
        <v>8.8000000000000005E-3</v>
      </c>
      <c r="E89" s="20">
        <v>0</v>
      </c>
      <c r="F89" s="17">
        <v>8.8000000000000005E-3</v>
      </c>
      <c r="G89" s="19" t="s">
        <v>202</v>
      </c>
      <c r="H89" s="19" t="s">
        <v>229</v>
      </c>
    </row>
    <row r="90" spans="4:8">
      <c r="D90" s="17">
        <f t="shared" si="1"/>
        <v>1.9999999999999966E-4</v>
      </c>
      <c r="E90" s="20">
        <v>5.4000000000000003E-3</v>
      </c>
      <c r="F90" s="17">
        <v>5.5999999999999999E-3</v>
      </c>
      <c r="G90" s="19" t="s">
        <v>198</v>
      </c>
      <c r="H90" s="19" t="s">
        <v>240</v>
      </c>
    </row>
    <row r="91" spans="4:8" ht="24">
      <c r="D91" s="17">
        <f t="shared" si="1"/>
        <v>4.0000000000000001E-3</v>
      </c>
      <c r="E91" s="20">
        <v>1E-4</v>
      </c>
      <c r="F91" s="17">
        <v>4.1000000000000003E-3</v>
      </c>
      <c r="G91" s="19" t="s">
        <v>199</v>
      </c>
      <c r="H91" s="19" t="s">
        <v>229</v>
      </c>
    </row>
    <row r="92" spans="4:8">
      <c r="D92" s="17">
        <f t="shared" si="1"/>
        <v>-1E-4</v>
      </c>
      <c r="E92" s="20">
        <v>1E-4</v>
      </c>
      <c r="F92" s="18" t="s">
        <v>258</v>
      </c>
      <c r="G92" s="19" t="s">
        <v>370</v>
      </c>
      <c r="H92" s="19" t="s">
        <v>229</v>
      </c>
    </row>
    <row r="93" spans="4:8">
      <c r="D93" s="17">
        <f t="shared" si="1"/>
        <v>-4.0000000000000002E-4</v>
      </c>
      <c r="E93" s="20">
        <v>4.0000000000000002E-4</v>
      </c>
      <c r="F93" s="18" t="s">
        <v>258</v>
      </c>
      <c r="G93" s="19" t="s">
        <v>363</v>
      </c>
      <c r="H93" s="19" t="s">
        <v>229</v>
      </c>
    </row>
    <row r="94" spans="4:8">
      <c r="D94" s="17">
        <f t="shared" si="1"/>
        <v>3.0000000000000001E-3</v>
      </c>
      <c r="E94" s="20">
        <v>0</v>
      </c>
      <c r="F94" s="17">
        <v>3.0000000000000001E-3</v>
      </c>
      <c r="G94" s="19" t="s">
        <v>192</v>
      </c>
      <c r="H94" s="19" t="s">
        <v>30</v>
      </c>
    </row>
    <row r="95" spans="4:8">
      <c r="D95" s="17">
        <f t="shared" si="1"/>
        <v>-2.0000000000000001E-4</v>
      </c>
      <c r="E95" s="20">
        <v>2.0000000000000001E-4</v>
      </c>
      <c r="F95" s="18" t="s">
        <v>258</v>
      </c>
      <c r="G95" s="19" t="s">
        <v>63</v>
      </c>
      <c r="H95" s="19" t="s">
        <v>11</v>
      </c>
    </row>
    <row r="96" spans="4:8">
      <c r="D96" s="17">
        <f t="shared" si="1"/>
        <v>-5.0000000000000001E-4</v>
      </c>
      <c r="E96" s="20">
        <v>5.0000000000000001E-4</v>
      </c>
      <c r="F96" s="18" t="s">
        <v>258</v>
      </c>
      <c r="G96" s="19" t="s">
        <v>152</v>
      </c>
      <c r="H96" s="19" t="s">
        <v>263</v>
      </c>
    </row>
    <row r="97" spans="4:8">
      <c r="D97" s="17">
        <f t="shared" si="1"/>
        <v>0</v>
      </c>
      <c r="E97" s="20">
        <v>0</v>
      </c>
      <c r="F97" s="18" t="s">
        <v>258</v>
      </c>
      <c r="G97" s="19" t="s">
        <v>162</v>
      </c>
      <c r="H97" s="19" t="s">
        <v>34</v>
      </c>
    </row>
    <row r="98" spans="4:8">
      <c r="D98" s="17">
        <f t="shared" si="1"/>
        <v>-2.9999999999999997E-4</v>
      </c>
      <c r="E98" s="20">
        <v>2.9999999999999997E-4</v>
      </c>
      <c r="F98" s="18" t="s">
        <v>258</v>
      </c>
      <c r="G98" s="19" t="s">
        <v>102</v>
      </c>
      <c r="H98" s="19" t="s">
        <v>44</v>
      </c>
    </row>
    <row r="99" spans="4:8">
      <c r="D99" s="17">
        <f t="shared" si="1"/>
        <v>-5.0000000000000001E-4</v>
      </c>
      <c r="E99" s="20">
        <v>5.0000000000000001E-4</v>
      </c>
      <c r="F99" s="18" t="s">
        <v>258</v>
      </c>
      <c r="G99" s="19" t="s">
        <v>69</v>
      </c>
      <c r="H99" s="19" t="s">
        <v>11</v>
      </c>
    </row>
    <row r="100" spans="4:8">
      <c r="D100" s="17">
        <f t="shared" si="1"/>
        <v>0</v>
      </c>
      <c r="E100" s="20">
        <v>0</v>
      </c>
      <c r="F100" s="18" t="s">
        <v>258</v>
      </c>
      <c r="G100" s="19" t="s">
        <v>274</v>
      </c>
      <c r="H100" s="19" t="s">
        <v>11</v>
      </c>
    </row>
    <row r="101" spans="4:8">
      <c r="D101" s="17">
        <f t="shared" si="1"/>
        <v>-5.0000000000000001E-4</v>
      </c>
      <c r="E101" s="20">
        <v>5.0000000000000001E-4</v>
      </c>
      <c r="F101" s="18" t="s">
        <v>258</v>
      </c>
      <c r="G101" s="19" t="s">
        <v>273</v>
      </c>
      <c r="H101" s="19" t="s">
        <v>238</v>
      </c>
    </row>
    <row r="102" spans="4:8">
      <c r="D102" s="17">
        <f t="shared" si="1"/>
        <v>-2.9999999999999997E-4</v>
      </c>
      <c r="E102" s="20">
        <v>2.9999999999999997E-4</v>
      </c>
      <c r="F102" s="18" t="s">
        <v>258</v>
      </c>
      <c r="G102" s="19" t="s">
        <v>287</v>
      </c>
      <c r="H102" s="19" t="s">
        <v>39</v>
      </c>
    </row>
    <row r="103" spans="4:8">
      <c r="D103" s="17">
        <f t="shared" si="1"/>
        <v>0</v>
      </c>
      <c r="E103" s="20">
        <v>0</v>
      </c>
      <c r="F103" s="18" t="s">
        <v>258</v>
      </c>
      <c r="G103" s="19" t="s">
        <v>288</v>
      </c>
      <c r="H103" s="19" t="s">
        <v>39</v>
      </c>
    </row>
    <row r="104" spans="4:8">
      <c r="D104" s="17">
        <f t="shared" si="1"/>
        <v>-1E-4</v>
      </c>
      <c r="E104" s="20">
        <v>1E-4</v>
      </c>
      <c r="F104" s="18" t="s">
        <v>258</v>
      </c>
      <c r="G104" s="19" t="s">
        <v>125</v>
      </c>
      <c r="H104" s="19" t="s">
        <v>249</v>
      </c>
    </row>
    <row r="105" spans="4:8">
      <c r="D105" s="17">
        <f t="shared" si="1"/>
        <v>-2.9999999999999997E-4</v>
      </c>
      <c r="E105" s="20">
        <v>2.9999999999999997E-4</v>
      </c>
      <c r="F105" s="18" t="s">
        <v>258</v>
      </c>
      <c r="G105" s="19" t="s">
        <v>136</v>
      </c>
      <c r="H105" s="19" t="s">
        <v>39</v>
      </c>
    </row>
    <row r="106" spans="4:8">
      <c r="D106" s="17">
        <f t="shared" si="1"/>
        <v>-4.0000000000000002E-4</v>
      </c>
      <c r="E106" s="20">
        <v>4.0000000000000002E-4</v>
      </c>
      <c r="F106" s="18" t="s">
        <v>258</v>
      </c>
      <c r="G106" s="19" t="s">
        <v>155</v>
      </c>
      <c r="H106" s="19" t="s">
        <v>37</v>
      </c>
    </row>
    <row r="107" spans="4:8">
      <c r="D107" s="17">
        <f t="shared" si="1"/>
        <v>0</v>
      </c>
      <c r="E107" s="20">
        <v>0</v>
      </c>
      <c r="F107" s="18" t="s">
        <v>258</v>
      </c>
      <c r="G107" s="19" t="s">
        <v>299</v>
      </c>
      <c r="H107" s="19" t="s">
        <v>37</v>
      </c>
    </row>
    <row r="108" spans="4:8">
      <c r="D108" s="17">
        <f t="shared" si="1"/>
        <v>-2.0000000000000001E-4</v>
      </c>
      <c r="E108" s="20">
        <v>2.0000000000000001E-4</v>
      </c>
      <c r="F108" s="18" t="s">
        <v>258</v>
      </c>
      <c r="G108" s="19" t="s">
        <v>64</v>
      </c>
      <c r="H108" s="19" t="s">
        <v>11</v>
      </c>
    </row>
    <row r="109" spans="4:8">
      <c r="D109" s="17">
        <f t="shared" si="1"/>
        <v>-4.0000000000000002E-4</v>
      </c>
      <c r="E109" s="20">
        <v>4.0000000000000002E-4</v>
      </c>
      <c r="F109" s="18" t="s">
        <v>258</v>
      </c>
      <c r="G109" s="19" t="s">
        <v>279</v>
      </c>
      <c r="H109" s="19" t="s">
        <v>11</v>
      </c>
    </row>
    <row r="110" spans="4:8">
      <c r="D110" s="17">
        <f t="shared" si="1"/>
        <v>-1E-3</v>
      </c>
      <c r="E110" s="20">
        <v>1E-3</v>
      </c>
      <c r="F110" s="18" t="s">
        <v>258</v>
      </c>
      <c r="G110" s="19" t="s">
        <v>301</v>
      </c>
      <c r="H110" s="19" t="s">
        <v>38</v>
      </c>
    </row>
    <row r="111" spans="4:8">
      <c r="D111" s="17">
        <f t="shared" si="1"/>
        <v>3.5999999999999999E-3</v>
      </c>
      <c r="E111" s="20">
        <v>0</v>
      </c>
      <c r="F111" s="17">
        <v>3.5999999999999999E-3</v>
      </c>
      <c r="G111" s="19" t="s">
        <v>253</v>
      </c>
      <c r="H111" s="19" t="s">
        <v>252</v>
      </c>
    </row>
    <row r="112" spans="4:8">
      <c r="D112" s="17">
        <f t="shared" si="1"/>
        <v>8.0000000000000015E-4</v>
      </c>
      <c r="E112" s="20">
        <v>1.1999999999999999E-3</v>
      </c>
      <c r="F112" s="17">
        <v>2E-3</v>
      </c>
      <c r="G112" s="19" t="s">
        <v>131</v>
      </c>
      <c r="H112" s="19" t="s">
        <v>41</v>
      </c>
    </row>
    <row r="113" spans="4:8">
      <c r="D113" s="17">
        <f t="shared" si="1"/>
        <v>-1E-4</v>
      </c>
      <c r="E113" s="20">
        <v>1E-4</v>
      </c>
      <c r="F113" s="18" t="s">
        <v>258</v>
      </c>
      <c r="G113" s="19" t="s">
        <v>89</v>
      </c>
      <c r="H113" s="19" t="s">
        <v>30</v>
      </c>
    </row>
    <row r="114" spans="4:8">
      <c r="D114" s="17">
        <f t="shared" si="1"/>
        <v>-7.9999999999999993E-4</v>
      </c>
      <c r="E114" s="20">
        <v>1.6999999999999999E-3</v>
      </c>
      <c r="F114" s="17">
        <v>8.9999999999999998E-4</v>
      </c>
      <c r="G114" s="19" t="s">
        <v>92</v>
      </c>
      <c r="H114" s="19" t="s">
        <v>243</v>
      </c>
    </row>
    <row r="115" spans="4:8">
      <c r="D115" s="17">
        <f t="shared" si="1"/>
        <v>-1E-4</v>
      </c>
      <c r="E115" s="20">
        <v>1E-4</v>
      </c>
      <c r="F115" s="18" t="s">
        <v>258</v>
      </c>
      <c r="G115" s="19" t="s">
        <v>170</v>
      </c>
      <c r="H115" s="19" t="s">
        <v>245</v>
      </c>
    </row>
    <row r="116" spans="4:8">
      <c r="D116" s="17">
        <f t="shared" si="1"/>
        <v>0</v>
      </c>
      <c r="E116" s="20">
        <v>0</v>
      </c>
      <c r="F116" s="18" t="s">
        <v>258</v>
      </c>
      <c r="G116" s="19" t="s">
        <v>48</v>
      </c>
      <c r="H116" s="19" t="s">
        <v>31</v>
      </c>
    </row>
    <row r="117" spans="4:8">
      <c r="D117" s="17">
        <f t="shared" si="1"/>
        <v>9.9999999999999937E-5</v>
      </c>
      <c r="E117" s="20">
        <v>8.0000000000000004E-4</v>
      </c>
      <c r="F117" s="17">
        <v>8.9999999999999998E-4</v>
      </c>
      <c r="G117" s="19" t="s">
        <v>217</v>
      </c>
      <c r="H117" s="19" t="s">
        <v>11</v>
      </c>
    </row>
    <row r="118" spans="4:8">
      <c r="D118" s="17">
        <f t="shared" si="1"/>
        <v>1.6999999999999999E-3</v>
      </c>
      <c r="E118" s="20">
        <v>0</v>
      </c>
      <c r="F118" s="17">
        <v>1.6999999999999999E-3</v>
      </c>
      <c r="G118" s="19" t="s">
        <v>109</v>
      </c>
      <c r="H118" s="19" t="s">
        <v>235</v>
      </c>
    </row>
    <row r="119" spans="4:8">
      <c r="D119" s="17">
        <f t="shared" si="1"/>
        <v>-2.0000000000000001E-4</v>
      </c>
      <c r="E119" s="20">
        <v>2.0000000000000001E-4</v>
      </c>
      <c r="F119" s="18" t="s">
        <v>258</v>
      </c>
      <c r="G119" s="19" t="s">
        <v>166</v>
      </c>
      <c r="H119" s="19" t="s">
        <v>33</v>
      </c>
    </row>
    <row r="120" spans="4:8">
      <c r="D120" s="17">
        <f t="shared" si="1"/>
        <v>-2.0000000000000001E-4</v>
      </c>
      <c r="E120" s="20">
        <v>2.0000000000000001E-4</v>
      </c>
      <c r="F120" s="18" t="s">
        <v>258</v>
      </c>
      <c r="G120" s="19" t="s">
        <v>96</v>
      </c>
      <c r="H120" s="19" t="s">
        <v>31</v>
      </c>
    </row>
    <row r="121" spans="4:8">
      <c r="D121" s="17">
        <f t="shared" si="1"/>
        <v>-6.1000000000000004E-3</v>
      </c>
      <c r="E121" s="20">
        <v>6.1000000000000004E-3</v>
      </c>
      <c r="F121" s="18" t="s">
        <v>258</v>
      </c>
      <c r="G121" s="19" t="s">
        <v>46</v>
      </c>
      <c r="H121" s="19" t="s">
        <v>11</v>
      </c>
    </row>
    <row r="122" spans="4:8">
      <c r="D122" s="17">
        <f t="shared" si="1"/>
        <v>-8.0000000000000004E-4</v>
      </c>
      <c r="E122" s="20">
        <v>8.0000000000000004E-4</v>
      </c>
      <c r="F122" s="18" t="s">
        <v>258</v>
      </c>
      <c r="G122" s="19" t="s">
        <v>111</v>
      </c>
      <c r="H122" s="19" t="s">
        <v>235</v>
      </c>
    </row>
    <row r="123" spans="4:8">
      <c r="D123" s="17">
        <f t="shared" si="1"/>
        <v>4.999999999999999E-4</v>
      </c>
      <c r="E123" s="20">
        <v>8.0000000000000004E-4</v>
      </c>
      <c r="F123" s="17">
        <v>1.2999999999999999E-3</v>
      </c>
      <c r="G123" s="19" t="s">
        <v>61</v>
      </c>
      <c r="H123" s="19" t="s">
        <v>11</v>
      </c>
    </row>
    <row r="124" spans="4:8">
      <c r="D124" s="17">
        <f t="shared" si="1"/>
        <v>-2.9999999999999997E-4</v>
      </c>
      <c r="E124" s="20">
        <v>2.9999999999999997E-4</v>
      </c>
      <c r="F124" s="18" t="s">
        <v>258</v>
      </c>
      <c r="G124" s="19" t="s">
        <v>91</v>
      </c>
      <c r="H124" s="19" t="s">
        <v>30</v>
      </c>
    </row>
    <row r="125" spans="4:8">
      <c r="D125" s="17">
        <f t="shared" si="1"/>
        <v>-1.5000000000000005E-3</v>
      </c>
      <c r="E125" s="20">
        <v>5.1000000000000004E-3</v>
      </c>
      <c r="F125" s="17">
        <v>3.5999999999999999E-3</v>
      </c>
      <c r="G125" s="19" t="s">
        <v>77</v>
      </c>
      <c r="H125" s="19" t="s">
        <v>11</v>
      </c>
    </row>
    <row r="126" spans="4:8">
      <c r="D126" s="17">
        <f t="shared" si="1"/>
        <v>0</v>
      </c>
      <c r="E126" s="20">
        <v>0</v>
      </c>
      <c r="F126" s="18" t="s">
        <v>258</v>
      </c>
      <c r="G126" s="19" t="s">
        <v>134</v>
      </c>
      <c r="H126" s="19" t="s">
        <v>39</v>
      </c>
    </row>
    <row r="127" spans="4:8">
      <c r="D127" s="17">
        <f t="shared" si="1"/>
        <v>-2.0000000000000001E-4</v>
      </c>
      <c r="E127" s="20">
        <v>2.0000000000000001E-4</v>
      </c>
      <c r="F127" s="18" t="s">
        <v>258</v>
      </c>
      <c r="G127" s="19" t="s">
        <v>119</v>
      </c>
      <c r="H127" s="19" t="s">
        <v>43</v>
      </c>
    </row>
    <row r="128" spans="4:8">
      <c r="D128" s="17">
        <f t="shared" si="1"/>
        <v>-4.0000000000000002E-4</v>
      </c>
      <c r="E128" s="20">
        <v>4.0000000000000002E-4</v>
      </c>
      <c r="F128" s="18" t="s">
        <v>258</v>
      </c>
      <c r="G128" s="19" t="s">
        <v>154</v>
      </c>
      <c r="H128" s="19" t="s">
        <v>37</v>
      </c>
    </row>
    <row r="129" spans="4:8">
      <c r="D129" s="17">
        <f t="shared" si="1"/>
        <v>-5.0000000000000001E-4</v>
      </c>
      <c r="E129" s="20">
        <v>5.0000000000000001E-4</v>
      </c>
      <c r="F129" s="18" t="s">
        <v>258</v>
      </c>
      <c r="G129" s="19" t="s">
        <v>75</v>
      </c>
      <c r="H129" s="19" t="s">
        <v>11</v>
      </c>
    </row>
    <row r="130" spans="4:8">
      <c r="D130" s="17">
        <f t="shared" si="1"/>
        <v>2.9999999999999997E-4</v>
      </c>
      <c r="E130" s="20">
        <v>0</v>
      </c>
      <c r="F130" s="17">
        <v>2.9999999999999997E-4</v>
      </c>
      <c r="G130" s="19" t="s">
        <v>153</v>
      </c>
      <c r="H130" s="19" t="s">
        <v>37</v>
      </c>
    </row>
    <row r="131" spans="4:8">
      <c r="D131" s="17">
        <f t="shared" ref="D131:D194" si="2">F131-E131</f>
        <v>2.3999999999999998E-3</v>
      </c>
      <c r="E131" s="20">
        <v>2.0000000000000001E-4</v>
      </c>
      <c r="F131" s="17">
        <v>2.5999999999999999E-3</v>
      </c>
      <c r="G131" s="19" t="s">
        <v>57</v>
      </c>
      <c r="H131" s="19" t="s">
        <v>11</v>
      </c>
    </row>
    <row r="132" spans="4:8">
      <c r="D132" s="17">
        <f t="shared" si="2"/>
        <v>2.9999999999999992E-4</v>
      </c>
      <c r="E132" s="20">
        <v>1E-3</v>
      </c>
      <c r="F132" s="17">
        <v>1.2999999999999999E-3</v>
      </c>
      <c r="G132" s="19" t="s">
        <v>80</v>
      </c>
      <c r="H132" s="19" t="s">
        <v>11</v>
      </c>
    </row>
    <row r="133" spans="4:8">
      <c r="D133" s="17">
        <f t="shared" si="2"/>
        <v>-6.9999999999999999E-4</v>
      </c>
      <c r="E133" s="20">
        <v>6.9999999999999999E-4</v>
      </c>
      <c r="F133" s="18" t="s">
        <v>258</v>
      </c>
      <c r="G133" s="19" t="s">
        <v>161</v>
      </c>
      <c r="H133" s="19" t="s">
        <v>35</v>
      </c>
    </row>
    <row r="134" spans="4:8">
      <c r="D134" s="17">
        <f t="shared" si="2"/>
        <v>-8.0000000000000004E-4</v>
      </c>
      <c r="E134" s="20">
        <v>8.0000000000000004E-4</v>
      </c>
      <c r="F134" s="18" t="s">
        <v>258</v>
      </c>
      <c r="G134" s="19" t="s">
        <v>257</v>
      </c>
      <c r="H134" s="19" t="s">
        <v>11</v>
      </c>
    </row>
    <row r="135" spans="4:8">
      <c r="D135" s="17">
        <f t="shared" si="2"/>
        <v>1.5E-3</v>
      </c>
      <c r="E135" s="20">
        <v>1.5E-3</v>
      </c>
      <c r="F135" s="17">
        <v>3.0000000000000001E-3</v>
      </c>
      <c r="G135" s="19" t="s">
        <v>98</v>
      </c>
      <c r="H135" s="19" t="s">
        <v>238</v>
      </c>
    </row>
    <row r="136" spans="4:8">
      <c r="D136" s="17">
        <f t="shared" si="2"/>
        <v>-6.9999999999999999E-4</v>
      </c>
      <c r="E136" s="20">
        <v>6.9999999999999999E-4</v>
      </c>
      <c r="F136" s="18" t="s">
        <v>258</v>
      </c>
      <c r="G136" s="19" t="s">
        <v>130</v>
      </c>
      <c r="H136" s="19" t="s">
        <v>42</v>
      </c>
    </row>
    <row r="137" spans="4:8">
      <c r="D137" s="17">
        <f t="shared" si="2"/>
        <v>1.2000000000000001E-3</v>
      </c>
      <c r="E137" s="20">
        <v>5.9999999999999995E-4</v>
      </c>
      <c r="F137" s="17">
        <v>1.8E-3</v>
      </c>
      <c r="G137" s="19" t="s">
        <v>129</v>
      </c>
      <c r="H137" s="19" t="s">
        <v>42</v>
      </c>
    </row>
    <row r="138" spans="4:8">
      <c r="D138" s="17">
        <f t="shared" si="2"/>
        <v>9.999999999999998E-4</v>
      </c>
      <c r="E138" s="20">
        <v>1.6000000000000001E-3</v>
      </c>
      <c r="F138" s="17">
        <v>2.5999999999999999E-3</v>
      </c>
      <c r="G138" s="19" t="s">
        <v>82</v>
      </c>
      <c r="H138" s="19" t="s">
        <v>11</v>
      </c>
    </row>
    <row r="139" spans="4:8">
      <c r="D139" s="17">
        <f t="shared" si="2"/>
        <v>2.0999999999999999E-3</v>
      </c>
      <c r="E139" s="20">
        <v>0</v>
      </c>
      <c r="F139" s="21">
        <v>2.0999999999999999E-3</v>
      </c>
      <c r="G139" s="19" t="s">
        <v>106</v>
      </c>
      <c r="H139" s="19" t="s">
        <v>235</v>
      </c>
    </row>
    <row r="140" spans="4:8">
      <c r="D140" s="17">
        <f t="shared" si="2"/>
        <v>0</v>
      </c>
      <c r="E140" s="20">
        <v>0</v>
      </c>
      <c r="F140" s="18" t="s">
        <v>258</v>
      </c>
      <c r="G140" s="19" t="s">
        <v>165</v>
      </c>
      <c r="H140" s="19" t="s">
        <v>33</v>
      </c>
    </row>
    <row r="141" spans="4:8">
      <c r="D141" s="17">
        <f t="shared" si="2"/>
        <v>-1.5999999999999999E-3</v>
      </c>
      <c r="E141" s="20">
        <v>3.3999999999999998E-3</v>
      </c>
      <c r="F141" s="17">
        <v>1.8E-3</v>
      </c>
      <c r="G141" s="19" t="s">
        <v>214</v>
      </c>
      <c r="H141" s="19" t="s">
        <v>44</v>
      </c>
    </row>
    <row r="142" spans="4:8">
      <c r="D142" s="17">
        <f t="shared" si="2"/>
        <v>-1E-4</v>
      </c>
      <c r="E142" s="20">
        <v>1E-4</v>
      </c>
      <c r="F142" s="18" t="s">
        <v>258</v>
      </c>
      <c r="G142" s="19" t="s">
        <v>276</v>
      </c>
      <c r="H142" s="19" t="s">
        <v>11</v>
      </c>
    </row>
    <row r="143" spans="4:8">
      <c r="D143" s="17">
        <f t="shared" si="2"/>
        <v>-5.9999999999999995E-4</v>
      </c>
      <c r="E143" s="20">
        <v>5.9999999999999995E-4</v>
      </c>
      <c r="F143" s="18" t="s">
        <v>258</v>
      </c>
      <c r="G143" s="19" t="s">
        <v>95</v>
      </c>
      <c r="H143" s="19" t="s">
        <v>243</v>
      </c>
    </row>
    <row r="144" spans="4:8">
      <c r="D144" s="17">
        <f t="shared" si="2"/>
        <v>9.9999999999999991E-5</v>
      </c>
      <c r="E144" s="20">
        <v>4.0000000000000002E-4</v>
      </c>
      <c r="F144" s="17">
        <v>5.0000000000000001E-4</v>
      </c>
      <c r="G144" s="19" t="s">
        <v>68</v>
      </c>
      <c r="H144" s="19" t="s">
        <v>11</v>
      </c>
    </row>
    <row r="145" spans="4:8">
      <c r="D145" s="17">
        <f t="shared" si="2"/>
        <v>-1E-4</v>
      </c>
      <c r="E145" s="20">
        <v>1E-4</v>
      </c>
      <c r="F145" s="18" t="s">
        <v>258</v>
      </c>
      <c r="G145" s="19" t="s">
        <v>285</v>
      </c>
      <c r="H145" s="19" t="s">
        <v>33</v>
      </c>
    </row>
    <row r="146" spans="4:8">
      <c r="D146" s="17">
        <f t="shared" si="2"/>
        <v>-1E-4</v>
      </c>
      <c r="E146" s="20">
        <v>1E-4</v>
      </c>
      <c r="F146" s="18" t="s">
        <v>258</v>
      </c>
      <c r="G146" s="19" t="s">
        <v>94</v>
      </c>
      <c r="H146" s="19" t="s">
        <v>243</v>
      </c>
    </row>
    <row r="147" spans="4:8">
      <c r="D147" s="17">
        <f t="shared" si="2"/>
        <v>-7.000000000000001E-4</v>
      </c>
      <c r="E147" s="20">
        <v>1.6000000000000001E-3</v>
      </c>
      <c r="F147" s="17">
        <v>8.9999999999999998E-4</v>
      </c>
      <c r="G147" s="19" t="s">
        <v>215</v>
      </c>
      <c r="H147" s="19" t="s">
        <v>11</v>
      </c>
    </row>
    <row r="148" spans="4:8">
      <c r="D148" s="17">
        <f t="shared" si="2"/>
        <v>0</v>
      </c>
      <c r="E148" s="20">
        <v>0</v>
      </c>
      <c r="F148" s="18" t="s">
        <v>258</v>
      </c>
      <c r="G148" s="19" t="s">
        <v>280</v>
      </c>
      <c r="H148" s="19" t="s">
        <v>11</v>
      </c>
    </row>
    <row r="149" spans="4:8">
      <c r="D149" s="17">
        <f t="shared" si="2"/>
        <v>0</v>
      </c>
      <c r="E149" s="20">
        <v>0</v>
      </c>
      <c r="F149" s="18" t="s">
        <v>258</v>
      </c>
      <c r="G149" s="19" t="s">
        <v>275</v>
      </c>
      <c r="H149" s="19" t="s">
        <v>39</v>
      </c>
    </row>
    <row r="150" spans="4:8">
      <c r="D150" s="17">
        <f t="shared" si="2"/>
        <v>2.9999999999999992E-4</v>
      </c>
      <c r="E150" s="20">
        <v>3.3E-3</v>
      </c>
      <c r="F150" s="17">
        <v>3.5999999999999999E-3</v>
      </c>
      <c r="G150" s="19" t="s">
        <v>71</v>
      </c>
      <c r="H150" s="19" t="s">
        <v>11</v>
      </c>
    </row>
    <row r="151" spans="4:8">
      <c r="D151" s="17">
        <f t="shared" si="2"/>
        <v>-5.0000000000000001E-4</v>
      </c>
      <c r="E151" s="20">
        <v>5.0000000000000001E-4</v>
      </c>
      <c r="F151" s="18" t="s">
        <v>258</v>
      </c>
      <c r="G151" s="19" t="s">
        <v>126</v>
      </c>
      <c r="H151" s="19" t="s">
        <v>249</v>
      </c>
    </row>
    <row r="152" spans="4:8">
      <c r="D152" s="17">
        <f t="shared" si="2"/>
        <v>-2.0000000000000001E-4</v>
      </c>
      <c r="E152" s="20">
        <v>2.0000000000000001E-4</v>
      </c>
      <c r="F152" s="18" t="s">
        <v>258</v>
      </c>
      <c r="G152" s="19" t="s">
        <v>137</v>
      </c>
      <c r="H152" s="19" t="s">
        <v>39</v>
      </c>
    </row>
    <row r="153" spans="4:8">
      <c r="D153" s="17">
        <f t="shared" si="2"/>
        <v>-4.0000000000000002E-4</v>
      </c>
      <c r="E153" s="20">
        <v>4.0000000000000002E-4</v>
      </c>
      <c r="F153" s="18" t="s">
        <v>258</v>
      </c>
      <c r="G153" s="19" t="s">
        <v>295</v>
      </c>
      <c r="H153" s="19" t="s">
        <v>30</v>
      </c>
    </row>
    <row r="154" spans="4:8">
      <c r="D154" s="17">
        <f t="shared" si="2"/>
        <v>-5.0000000000000001E-4</v>
      </c>
      <c r="E154" s="20">
        <v>5.0000000000000001E-4</v>
      </c>
      <c r="F154" s="18" t="s">
        <v>258</v>
      </c>
      <c r="G154" s="19" t="s">
        <v>145</v>
      </c>
      <c r="H154" s="19" t="s">
        <v>38</v>
      </c>
    </row>
    <row r="155" spans="4:8">
      <c r="D155" s="17">
        <f t="shared" si="2"/>
        <v>-1E-4</v>
      </c>
      <c r="E155" s="20">
        <v>1E-4</v>
      </c>
      <c r="F155" s="18" t="s">
        <v>258</v>
      </c>
      <c r="G155" s="19" t="s">
        <v>284</v>
      </c>
      <c r="H155" s="19" t="s">
        <v>239</v>
      </c>
    </row>
    <row r="156" spans="4:8">
      <c r="D156" s="17">
        <f t="shared" si="2"/>
        <v>-1E-4</v>
      </c>
      <c r="E156" s="20">
        <v>1E-4</v>
      </c>
      <c r="F156" s="18" t="s">
        <v>258</v>
      </c>
      <c r="G156" s="19" t="s">
        <v>283</v>
      </c>
      <c r="H156" s="19" t="s">
        <v>238</v>
      </c>
    </row>
    <row r="157" spans="4:8">
      <c r="D157" s="17">
        <f t="shared" si="2"/>
        <v>1.3000000000000008E-3</v>
      </c>
      <c r="E157" s="20">
        <v>7.4999999999999997E-3</v>
      </c>
      <c r="F157" s="17">
        <v>8.8000000000000005E-3</v>
      </c>
      <c r="G157" s="19" t="s">
        <v>47</v>
      </c>
      <c r="H157" s="19" t="s">
        <v>44</v>
      </c>
    </row>
    <row r="158" spans="4:8">
      <c r="D158" s="17">
        <f t="shared" si="2"/>
        <v>-5.9999999999999995E-4</v>
      </c>
      <c r="E158" s="20">
        <v>5.9999999999999995E-4</v>
      </c>
      <c r="F158" s="18" t="s">
        <v>258</v>
      </c>
      <c r="G158" s="19" t="s">
        <v>114</v>
      </c>
      <c r="H158" s="19" t="s">
        <v>235</v>
      </c>
    </row>
    <row r="159" spans="4:8">
      <c r="D159" s="17">
        <f t="shared" si="2"/>
        <v>5.0000000000000001E-4</v>
      </c>
      <c r="E159" s="20">
        <v>1.1000000000000001E-3</v>
      </c>
      <c r="F159" s="17">
        <v>1.6000000000000001E-3</v>
      </c>
      <c r="G159" s="19" t="s">
        <v>211</v>
      </c>
      <c r="H159" s="19" t="s">
        <v>238</v>
      </c>
    </row>
    <row r="160" spans="4:8">
      <c r="D160" s="17">
        <f t="shared" si="2"/>
        <v>6.9999999999999999E-4</v>
      </c>
      <c r="E160" s="20">
        <v>0</v>
      </c>
      <c r="F160" s="17">
        <v>6.9999999999999999E-4</v>
      </c>
      <c r="G160" s="19" t="s">
        <v>59</v>
      </c>
      <c r="H160" s="19" t="s">
        <v>11</v>
      </c>
    </row>
    <row r="161" spans="4:8">
      <c r="D161" s="17">
        <f t="shared" si="2"/>
        <v>-2.0000000000000001E-4</v>
      </c>
      <c r="E161" s="20">
        <v>2.0000000000000001E-4</v>
      </c>
      <c r="F161" s="18" t="s">
        <v>258</v>
      </c>
      <c r="G161" s="19" t="s">
        <v>167</v>
      </c>
      <c r="H161" s="19" t="s">
        <v>30</v>
      </c>
    </row>
    <row r="162" spans="4:8">
      <c r="D162" s="17">
        <f t="shared" si="2"/>
        <v>-1.1000000000000001E-3</v>
      </c>
      <c r="E162" s="20">
        <v>1.1000000000000001E-3</v>
      </c>
      <c r="F162" s="18" t="s">
        <v>258</v>
      </c>
      <c r="G162" s="19" t="s">
        <v>138</v>
      </c>
      <c r="H162" s="19" t="s">
        <v>39</v>
      </c>
    </row>
    <row r="163" spans="4:8">
      <c r="D163" s="17">
        <f t="shared" si="2"/>
        <v>-6.9999999999999999E-4</v>
      </c>
      <c r="E163" s="20">
        <v>6.9999999999999999E-4</v>
      </c>
      <c r="F163" s="18" t="s">
        <v>258</v>
      </c>
      <c r="G163" s="19" t="s">
        <v>264</v>
      </c>
      <c r="H163" s="19" t="s">
        <v>44</v>
      </c>
    </row>
    <row r="164" spans="4:8">
      <c r="D164" s="17">
        <f t="shared" si="2"/>
        <v>-2.0000000000000001E-4</v>
      </c>
      <c r="E164" s="20">
        <v>2.0000000000000001E-4</v>
      </c>
      <c r="F164" s="18" t="s">
        <v>258</v>
      </c>
      <c r="G164" s="19" t="s">
        <v>267</v>
      </c>
      <c r="H164" s="19" t="s">
        <v>29</v>
      </c>
    </row>
    <row r="165" spans="4:8">
      <c r="D165" s="17">
        <f t="shared" si="2"/>
        <v>-2.0000000000000001E-4</v>
      </c>
      <c r="E165" s="20">
        <v>2.0000000000000001E-4</v>
      </c>
      <c r="F165" s="18" t="s">
        <v>258</v>
      </c>
      <c r="G165" s="19" t="s">
        <v>293</v>
      </c>
      <c r="H165" s="19" t="s">
        <v>39</v>
      </c>
    </row>
    <row r="166" spans="4:8">
      <c r="D166" s="17">
        <f t="shared" si="2"/>
        <v>1.7000000000000001E-3</v>
      </c>
      <c r="E166" s="20">
        <v>2E-3</v>
      </c>
      <c r="F166" s="17">
        <v>3.7000000000000002E-3</v>
      </c>
      <c r="G166" s="19" t="s">
        <v>213</v>
      </c>
      <c r="H166" s="19" t="s">
        <v>41</v>
      </c>
    </row>
    <row r="167" spans="4:8">
      <c r="D167" s="17">
        <f t="shared" si="2"/>
        <v>-2.9999999999999997E-4</v>
      </c>
      <c r="E167" s="20">
        <v>2.9999999999999997E-4</v>
      </c>
      <c r="F167" s="18" t="s">
        <v>258</v>
      </c>
      <c r="G167" s="19" t="s">
        <v>359</v>
      </c>
      <c r="H167" s="19" t="s">
        <v>53</v>
      </c>
    </row>
    <row r="168" spans="4:8">
      <c r="D168" s="17">
        <f t="shared" si="2"/>
        <v>-8.9999999999999998E-4</v>
      </c>
      <c r="E168" s="20">
        <v>8.9999999999999998E-4</v>
      </c>
      <c r="F168" s="18" t="s">
        <v>258</v>
      </c>
      <c r="G168" s="19" t="s">
        <v>339</v>
      </c>
      <c r="H168" s="19" t="s">
        <v>53</v>
      </c>
    </row>
    <row r="169" spans="4:8">
      <c r="D169" s="17">
        <f t="shared" si="2"/>
        <v>-6.4000000000000003E-3</v>
      </c>
      <c r="E169" s="20">
        <v>6.4000000000000003E-3</v>
      </c>
      <c r="F169" s="18" t="s">
        <v>258</v>
      </c>
      <c r="G169" s="19" t="s">
        <v>360</v>
      </c>
      <c r="H169" s="19" t="s">
        <v>53</v>
      </c>
    </row>
    <row r="170" spans="4:8">
      <c r="D170" s="17">
        <f t="shared" si="2"/>
        <v>-4.1999999999999997E-3</v>
      </c>
      <c r="E170" s="20">
        <v>4.1999999999999997E-3</v>
      </c>
      <c r="F170" s="18" t="s">
        <v>258</v>
      </c>
      <c r="G170" s="19" t="s">
        <v>346</v>
      </c>
      <c r="H170" s="19" t="s">
        <v>53</v>
      </c>
    </row>
    <row r="171" spans="4:8">
      <c r="D171" s="17">
        <f t="shared" si="2"/>
        <v>-1E-4</v>
      </c>
      <c r="E171" s="20">
        <v>1E-4</v>
      </c>
      <c r="F171" s="18" t="s">
        <v>258</v>
      </c>
      <c r="G171" s="19" t="s">
        <v>349</v>
      </c>
      <c r="H171" s="19" t="s">
        <v>53</v>
      </c>
    </row>
    <row r="172" spans="4:8">
      <c r="D172" s="17">
        <f t="shared" si="2"/>
        <v>-5.9999999999999995E-4</v>
      </c>
      <c r="E172" s="20">
        <v>5.9999999999999995E-4</v>
      </c>
      <c r="F172" s="18" t="s">
        <v>258</v>
      </c>
      <c r="G172" s="19" t="s">
        <v>340</v>
      </c>
      <c r="H172" s="19" t="s">
        <v>53</v>
      </c>
    </row>
    <row r="173" spans="4:8" ht="24">
      <c r="D173" s="17">
        <f t="shared" si="2"/>
        <v>-1E-4</v>
      </c>
      <c r="E173" s="20">
        <v>1E-4</v>
      </c>
      <c r="F173" s="18" t="s">
        <v>258</v>
      </c>
      <c r="G173" s="19" t="s">
        <v>348</v>
      </c>
      <c r="H173" s="19" t="s">
        <v>53</v>
      </c>
    </row>
    <row r="174" spans="4:8">
      <c r="D174" s="17">
        <f t="shared" si="2"/>
        <v>4.1000000000000003E-3</v>
      </c>
      <c r="E174" s="20">
        <v>0</v>
      </c>
      <c r="F174" s="17">
        <v>4.1000000000000003E-3</v>
      </c>
      <c r="G174" s="19" t="s">
        <v>227</v>
      </c>
      <c r="H174" s="19" t="s">
        <v>53</v>
      </c>
    </row>
    <row r="175" spans="4:8">
      <c r="D175" s="17">
        <f t="shared" si="2"/>
        <v>-8.9999999999999998E-4</v>
      </c>
      <c r="E175" s="20">
        <v>8.9999999999999998E-4</v>
      </c>
      <c r="F175" s="18" t="s">
        <v>258</v>
      </c>
      <c r="G175" s="19" t="s">
        <v>123</v>
      </c>
      <c r="H175" s="19" t="s">
        <v>43</v>
      </c>
    </row>
    <row r="176" spans="4:8">
      <c r="D176" s="17">
        <f t="shared" si="2"/>
        <v>-1E-4</v>
      </c>
      <c r="E176" s="20">
        <v>1E-4</v>
      </c>
      <c r="F176" s="18" t="s">
        <v>258</v>
      </c>
      <c r="G176" s="19" t="s">
        <v>278</v>
      </c>
      <c r="H176" s="19" t="s">
        <v>11</v>
      </c>
    </row>
    <row r="177" spans="4:8">
      <c r="D177" s="17">
        <f t="shared" si="2"/>
        <v>-1.2999999999999999E-3</v>
      </c>
      <c r="E177" s="20">
        <v>1.2999999999999999E-3</v>
      </c>
      <c r="F177" s="18" t="s">
        <v>258</v>
      </c>
      <c r="G177" s="19" t="s">
        <v>79</v>
      </c>
      <c r="H177" s="19" t="s">
        <v>11</v>
      </c>
    </row>
    <row r="178" spans="4:8">
      <c r="D178" s="17">
        <f t="shared" si="2"/>
        <v>0</v>
      </c>
      <c r="E178" s="20">
        <v>0</v>
      </c>
      <c r="F178" s="18" t="s">
        <v>258</v>
      </c>
      <c r="G178" s="19" t="s">
        <v>286</v>
      </c>
      <c r="H178" s="19" t="s">
        <v>11</v>
      </c>
    </row>
    <row r="179" spans="4:8">
      <c r="D179" s="17">
        <f t="shared" si="2"/>
        <v>3.0000000000000001E-3</v>
      </c>
      <c r="E179" s="20">
        <v>0</v>
      </c>
      <c r="F179" s="21">
        <v>3.0000000000000001E-3</v>
      </c>
      <c r="G179" s="19" t="s">
        <v>58</v>
      </c>
      <c r="H179" s="19" t="s">
        <v>11</v>
      </c>
    </row>
    <row r="180" spans="4:8">
      <c r="D180" s="17">
        <f t="shared" si="2"/>
        <v>-8.0000000000000004E-4</v>
      </c>
      <c r="E180" s="20">
        <v>8.0000000000000004E-4</v>
      </c>
      <c r="F180" s="18" t="s">
        <v>258</v>
      </c>
      <c r="G180" s="19" t="s">
        <v>112</v>
      </c>
      <c r="H180" s="19" t="s">
        <v>235</v>
      </c>
    </row>
    <row r="181" spans="4:8">
      <c r="D181" s="17">
        <f t="shared" si="2"/>
        <v>-1E-3</v>
      </c>
      <c r="E181" s="20">
        <v>1E-3</v>
      </c>
      <c r="F181" s="18" t="s">
        <v>258</v>
      </c>
      <c r="G181" s="19" t="s">
        <v>121</v>
      </c>
      <c r="H181" s="19" t="s">
        <v>43</v>
      </c>
    </row>
    <row r="182" spans="4:8">
      <c r="D182" s="17">
        <f t="shared" si="2"/>
        <v>-4.0000000000000002E-4</v>
      </c>
      <c r="E182" s="20">
        <v>4.0000000000000002E-4</v>
      </c>
      <c r="F182" s="18" t="s">
        <v>258</v>
      </c>
      <c r="G182" s="19" t="s">
        <v>156</v>
      </c>
      <c r="H182" s="19" t="s">
        <v>36</v>
      </c>
    </row>
    <row r="183" spans="4:8">
      <c r="D183" s="17">
        <f t="shared" si="2"/>
        <v>1.6999999999999999E-3</v>
      </c>
      <c r="E183" s="20">
        <v>4.0000000000000002E-4</v>
      </c>
      <c r="F183" s="17">
        <v>2.0999999999999999E-3</v>
      </c>
      <c r="G183" s="19" t="s">
        <v>117</v>
      </c>
      <c r="H183" s="19" t="s">
        <v>242</v>
      </c>
    </row>
    <row r="184" spans="4:8">
      <c r="D184" s="17">
        <f t="shared" si="2"/>
        <v>-2.0000000000000001E-4</v>
      </c>
      <c r="E184" s="20">
        <v>2.0000000000000001E-4</v>
      </c>
      <c r="F184" s="18" t="s">
        <v>258</v>
      </c>
      <c r="G184" s="19" t="s">
        <v>146</v>
      </c>
      <c r="H184" s="19" t="s">
        <v>30</v>
      </c>
    </row>
    <row r="185" spans="4:8">
      <c r="D185" s="17">
        <f t="shared" si="2"/>
        <v>-2.0000000000000001E-4</v>
      </c>
      <c r="E185" s="20">
        <v>2.0000000000000001E-4</v>
      </c>
      <c r="F185" s="18" t="s">
        <v>258</v>
      </c>
      <c r="G185" s="19" t="s">
        <v>120</v>
      </c>
      <c r="H185" s="19" t="s">
        <v>43</v>
      </c>
    </row>
    <row r="186" spans="4:8">
      <c r="D186" s="17">
        <f t="shared" si="2"/>
        <v>-2.0000000000000001E-4</v>
      </c>
      <c r="E186" s="20">
        <v>2.0000000000000001E-4</v>
      </c>
      <c r="F186" s="18" t="s">
        <v>258</v>
      </c>
      <c r="G186" s="19" t="s">
        <v>127</v>
      </c>
      <c r="H186" s="19" t="s">
        <v>42</v>
      </c>
    </row>
    <row r="187" spans="4:8">
      <c r="D187" s="17">
        <f t="shared" si="2"/>
        <v>2.3999999999999998E-3</v>
      </c>
      <c r="E187" s="20">
        <v>0</v>
      </c>
      <c r="F187" s="17">
        <v>2.3999999999999998E-3</v>
      </c>
      <c r="G187" s="19" t="s">
        <v>194</v>
      </c>
      <c r="H187" s="19" t="s">
        <v>238</v>
      </c>
    </row>
    <row r="188" spans="4:8">
      <c r="D188" s="17">
        <f t="shared" si="2"/>
        <v>-1.2999999999999999E-3</v>
      </c>
      <c r="E188" s="20">
        <v>1.2999999999999999E-3</v>
      </c>
      <c r="F188" s="18" t="s">
        <v>258</v>
      </c>
      <c r="G188" s="19" t="s">
        <v>115</v>
      </c>
      <c r="H188" s="19" t="s">
        <v>235</v>
      </c>
    </row>
    <row r="189" spans="4:8">
      <c r="D189" s="17">
        <f t="shared" si="2"/>
        <v>-1E-4</v>
      </c>
      <c r="E189" s="20">
        <v>1E-4</v>
      </c>
      <c r="F189" s="18" t="s">
        <v>258</v>
      </c>
      <c r="G189" s="19" t="s">
        <v>292</v>
      </c>
      <c r="H189" s="19" t="s">
        <v>11</v>
      </c>
    </row>
    <row r="190" spans="4:8">
      <c r="D190" s="17">
        <f t="shared" si="2"/>
        <v>0</v>
      </c>
      <c r="E190" s="20">
        <v>0</v>
      </c>
      <c r="F190" s="18" t="s">
        <v>258</v>
      </c>
      <c r="G190" s="19" t="s">
        <v>107</v>
      </c>
      <c r="H190" s="19" t="s">
        <v>235</v>
      </c>
    </row>
    <row r="191" spans="4:8">
      <c r="D191" s="17">
        <f t="shared" si="2"/>
        <v>-1E-4</v>
      </c>
      <c r="E191" s="20">
        <v>1E-4</v>
      </c>
      <c r="F191" s="18" t="s">
        <v>258</v>
      </c>
      <c r="G191" s="19" t="s">
        <v>169</v>
      </c>
      <c r="H191" s="19" t="s">
        <v>245</v>
      </c>
    </row>
    <row r="192" spans="4:8">
      <c r="D192" s="17">
        <f t="shared" si="2"/>
        <v>-1.6000000000000001E-3</v>
      </c>
      <c r="E192" s="20">
        <v>1.6000000000000001E-3</v>
      </c>
      <c r="F192" s="18" t="s">
        <v>258</v>
      </c>
      <c r="G192" s="19" t="s">
        <v>194</v>
      </c>
      <c r="H192" s="19" t="s">
        <v>238</v>
      </c>
    </row>
    <row r="193" spans="4:8">
      <c r="D193" s="17">
        <f t="shared" si="2"/>
        <v>0</v>
      </c>
      <c r="E193" s="20">
        <v>0</v>
      </c>
      <c r="F193" s="18" t="s">
        <v>258</v>
      </c>
      <c r="G193" s="19" t="s">
        <v>261</v>
      </c>
      <c r="H193" s="19" t="s">
        <v>11</v>
      </c>
    </row>
    <row r="194" spans="4:8">
      <c r="D194" s="17">
        <f t="shared" si="2"/>
        <v>6.3E-3</v>
      </c>
      <c r="E194" s="20">
        <v>5.9999999999999995E-4</v>
      </c>
      <c r="F194" s="17">
        <v>6.8999999999999999E-3</v>
      </c>
      <c r="G194" s="19" t="s">
        <v>143</v>
      </c>
      <c r="H194" s="19" t="s">
        <v>239</v>
      </c>
    </row>
    <row r="195" spans="4:8">
      <c r="D195" s="17">
        <f t="shared" ref="D195:D258" si="3">F195-E195</f>
        <v>3.2000000000000002E-3</v>
      </c>
      <c r="E195" s="20">
        <v>5.0000000000000001E-4</v>
      </c>
      <c r="F195" s="17">
        <v>3.7000000000000002E-3</v>
      </c>
      <c r="G195" s="19" t="s">
        <v>193</v>
      </c>
      <c r="H195" s="19" t="s">
        <v>11</v>
      </c>
    </row>
    <row r="196" spans="4:8">
      <c r="D196" s="17">
        <f t="shared" si="3"/>
        <v>-1E-4</v>
      </c>
      <c r="E196" s="20">
        <v>1E-4</v>
      </c>
      <c r="F196" s="18" t="s">
        <v>258</v>
      </c>
      <c r="G196" s="19" t="s">
        <v>171</v>
      </c>
      <c r="H196" s="19" t="s">
        <v>32</v>
      </c>
    </row>
    <row r="197" spans="4:8">
      <c r="D197" s="17">
        <f t="shared" si="3"/>
        <v>-5.0000000000000001E-4</v>
      </c>
      <c r="E197" s="20">
        <v>5.0000000000000001E-4</v>
      </c>
      <c r="F197" s="18" t="s">
        <v>258</v>
      </c>
      <c r="G197" s="19" t="s">
        <v>132</v>
      </c>
      <c r="H197" s="19" t="s">
        <v>41</v>
      </c>
    </row>
    <row r="198" spans="4:8">
      <c r="D198" s="17">
        <f t="shared" si="3"/>
        <v>-1E-3</v>
      </c>
      <c r="E198" s="20">
        <v>1E-3</v>
      </c>
      <c r="F198" s="18" t="s">
        <v>258</v>
      </c>
      <c r="G198" s="19" t="s">
        <v>296</v>
      </c>
      <c r="H198" s="19" t="s">
        <v>38</v>
      </c>
    </row>
    <row r="199" spans="4:8">
      <c r="D199" s="17">
        <f t="shared" si="3"/>
        <v>-4.0000000000000002E-4</v>
      </c>
      <c r="E199" s="20">
        <v>4.0000000000000002E-4</v>
      </c>
      <c r="F199" s="18" t="s">
        <v>258</v>
      </c>
      <c r="G199" s="19" t="s">
        <v>142</v>
      </c>
      <c r="H199" s="19" t="s">
        <v>239</v>
      </c>
    </row>
    <row r="200" spans="4:8">
      <c r="D200" s="17">
        <f t="shared" si="3"/>
        <v>-3.3999999999999985E-3</v>
      </c>
      <c r="E200" s="20">
        <v>1.6799999999999999E-2</v>
      </c>
      <c r="F200" s="17">
        <v>1.34E-2</v>
      </c>
      <c r="G200" s="19" t="s">
        <v>104</v>
      </c>
      <c r="H200" s="19" t="s">
        <v>44</v>
      </c>
    </row>
    <row r="201" spans="4:8">
      <c r="D201" s="17">
        <f t="shared" si="3"/>
        <v>-5.0000000000000001E-4</v>
      </c>
      <c r="E201" s="20">
        <v>5.0000000000000001E-4</v>
      </c>
      <c r="F201" s="18" t="s">
        <v>258</v>
      </c>
      <c r="G201" s="19" t="s">
        <v>76</v>
      </c>
      <c r="H201" s="19" t="s">
        <v>11</v>
      </c>
    </row>
    <row r="202" spans="4:8">
      <c r="D202" s="17">
        <f t="shared" si="3"/>
        <v>5.0000000000000001E-4</v>
      </c>
      <c r="E202" s="20">
        <v>0</v>
      </c>
      <c r="F202" s="21">
        <v>5.0000000000000001E-4</v>
      </c>
      <c r="G202" s="19" t="s">
        <v>67</v>
      </c>
      <c r="H202" s="19" t="s">
        <v>11</v>
      </c>
    </row>
    <row r="203" spans="4:8">
      <c r="D203" s="17">
        <f t="shared" si="3"/>
        <v>5.3E-3</v>
      </c>
      <c r="E203" s="20" t="s">
        <v>258</v>
      </c>
      <c r="F203" s="17">
        <v>5.3E-3</v>
      </c>
      <c r="G203" s="19" t="s">
        <v>101</v>
      </c>
      <c r="H203" s="19" t="s">
        <v>44</v>
      </c>
    </row>
    <row r="204" spans="4:8">
      <c r="D204" s="17">
        <f t="shared" si="3"/>
        <v>-3.6999999999999997E-3</v>
      </c>
      <c r="E204" s="20">
        <v>4.1999999999999997E-3</v>
      </c>
      <c r="F204" s="17">
        <v>5.0000000000000001E-4</v>
      </c>
      <c r="G204" s="19" t="s">
        <v>83</v>
      </c>
      <c r="H204" s="19" t="s">
        <v>11</v>
      </c>
    </row>
    <row r="205" spans="4:8">
      <c r="D205" s="17">
        <f t="shared" si="3"/>
        <v>7.000000000000001E-4</v>
      </c>
      <c r="E205" s="20">
        <v>4.0000000000000002E-4</v>
      </c>
      <c r="F205" s="17">
        <v>1.1000000000000001E-3</v>
      </c>
      <c r="G205" s="19" t="s">
        <v>62</v>
      </c>
      <c r="H205" s="19" t="s">
        <v>11</v>
      </c>
    </row>
    <row r="206" spans="4:8">
      <c r="D206" s="17">
        <f t="shared" si="3"/>
        <v>2E-3</v>
      </c>
      <c r="E206" s="20">
        <v>0</v>
      </c>
      <c r="F206" s="17">
        <v>2E-3</v>
      </c>
      <c r="G206" s="19" t="s">
        <v>218</v>
      </c>
      <c r="H206" s="19" t="s">
        <v>30</v>
      </c>
    </row>
    <row r="207" spans="4:8">
      <c r="D207" s="17">
        <f t="shared" si="3"/>
        <v>-5.9999999999999995E-4</v>
      </c>
      <c r="E207" s="20">
        <v>5.9999999999999995E-4</v>
      </c>
      <c r="F207" s="18" t="s">
        <v>258</v>
      </c>
      <c r="G207" s="19" t="s">
        <v>113</v>
      </c>
      <c r="H207" s="19" t="s">
        <v>235</v>
      </c>
    </row>
    <row r="208" spans="4:8">
      <c r="D208" s="17">
        <f t="shared" si="3"/>
        <v>-2.9999999999999997E-4</v>
      </c>
      <c r="E208" s="20">
        <v>2.9999999999999997E-4</v>
      </c>
      <c r="F208" s="18" t="s">
        <v>258</v>
      </c>
      <c r="G208" s="19" t="s">
        <v>74</v>
      </c>
      <c r="H208" s="19" t="s">
        <v>11</v>
      </c>
    </row>
    <row r="209" spans="4:8">
      <c r="D209" s="17">
        <f t="shared" si="3"/>
        <v>-1.2999999999999999E-3</v>
      </c>
      <c r="E209" s="20">
        <v>1.2999999999999999E-3</v>
      </c>
      <c r="F209" s="18" t="s">
        <v>258</v>
      </c>
      <c r="G209" s="19" t="s">
        <v>133</v>
      </c>
      <c r="H209" s="19" t="s">
        <v>41</v>
      </c>
    </row>
    <row r="210" spans="4:8">
      <c r="D210" s="17">
        <f t="shared" si="3"/>
        <v>-5.0000000000000001E-4</v>
      </c>
      <c r="E210" s="20">
        <v>5.0000000000000001E-4</v>
      </c>
      <c r="F210" s="18" t="s">
        <v>258</v>
      </c>
      <c r="G210" s="19" t="s">
        <v>73</v>
      </c>
      <c r="H210" s="19" t="s">
        <v>11</v>
      </c>
    </row>
    <row r="211" spans="4:8">
      <c r="D211" s="17">
        <f t="shared" si="3"/>
        <v>-8.9999999999999998E-4</v>
      </c>
      <c r="E211" s="20">
        <v>8.9999999999999998E-4</v>
      </c>
      <c r="F211" s="18" t="s">
        <v>258</v>
      </c>
      <c r="G211" s="19" t="s">
        <v>84</v>
      </c>
      <c r="H211" s="19" t="s">
        <v>11</v>
      </c>
    </row>
    <row r="212" spans="4:8">
      <c r="D212" s="17">
        <f t="shared" si="3"/>
        <v>-5.0000000000000001E-4</v>
      </c>
      <c r="E212" s="20">
        <v>5.0000000000000001E-4</v>
      </c>
      <c r="F212" s="18" t="s">
        <v>258</v>
      </c>
      <c r="G212" s="19" t="s">
        <v>268</v>
      </c>
      <c r="H212" s="19" t="s">
        <v>40</v>
      </c>
    </row>
    <row r="213" spans="4:8">
      <c r="D213" s="17">
        <f t="shared" si="3"/>
        <v>-1E-4</v>
      </c>
      <c r="E213" s="20">
        <v>1E-4</v>
      </c>
      <c r="F213" s="18" t="s">
        <v>258</v>
      </c>
      <c r="G213" s="19" t="s">
        <v>90</v>
      </c>
      <c r="H213" s="19" t="s">
        <v>30</v>
      </c>
    </row>
    <row r="214" spans="4:8">
      <c r="D214" s="17">
        <f t="shared" si="3"/>
        <v>-1E-4</v>
      </c>
      <c r="E214" s="20">
        <v>1E-4</v>
      </c>
      <c r="F214" s="18" t="s">
        <v>258</v>
      </c>
      <c r="G214" s="19" t="s">
        <v>289</v>
      </c>
      <c r="H214" s="19" t="s">
        <v>11</v>
      </c>
    </row>
    <row r="215" spans="4:8">
      <c r="D215" s="17">
        <f t="shared" si="3"/>
        <v>-1E-4</v>
      </c>
      <c r="E215" s="20">
        <v>1E-4</v>
      </c>
      <c r="F215" s="18" t="s">
        <v>258</v>
      </c>
      <c r="G215" s="19" t="s">
        <v>298</v>
      </c>
      <c r="H215" s="19" t="s">
        <v>33</v>
      </c>
    </row>
    <row r="216" spans="4:8">
      <c r="D216" s="17">
        <f t="shared" si="3"/>
        <v>-2E-3</v>
      </c>
      <c r="E216" s="20">
        <v>2E-3</v>
      </c>
      <c r="F216" s="18" t="s">
        <v>258</v>
      </c>
      <c r="G216" s="19" t="s">
        <v>101</v>
      </c>
      <c r="H216" s="19" t="s">
        <v>44</v>
      </c>
    </row>
    <row r="217" spans="4:8">
      <c r="D217" s="17">
        <f t="shared" si="3"/>
        <v>0</v>
      </c>
      <c r="E217" s="20">
        <v>0</v>
      </c>
      <c r="F217" s="18" t="s">
        <v>258</v>
      </c>
      <c r="G217" s="19" t="s">
        <v>118</v>
      </c>
      <c r="H217" s="19" t="s">
        <v>43</v>
      </c>
    </row>
    <row r="218" spans="4:8">
      <c r="D218" s="17">
        <f t="shared" si="3"/>
        <v>-6.9999999999999999E-4</v>
      </c>
      <c r="E218" s="20">
        <v>6.9999999999999999E-4</v>
      </c>
      <c r="F218" s="18" t="s">
        <v>258</v>
      </c>
      <c r="G218" s="19" t="s">
        <v>159</v>
      </c>
      <c r="H218" s="19" t="s">
        <v>35</v>
      </c>
    </row>
    <row r="219" spans="4:8">
      <c r="D219" s="17">
        <f t="shared" si="3"/>
        <v>-8.0000000000000004E-4</v>
      </c>
      <c r="E219" s="20">
        <v>8.0000000000000004E-4</v>
      </c>
      <c r="F219" s="18" t="s">
        <v>258</v>
      </c>
      <c r="G219" s="19" t="s">
        <v>260</v>
      </c>
      <c r="H219" s="19" t="s">
        <v>41</v>
      </c>
    </row>
    <row r="220" spans="4:8">
      <c r="D220" s="17">
        <f t="shared" si="3"/>
        <v>-2.0000000000000001E-4</v>
      </c>
      <c r="E220" s="20">
        <v>2.0000000000000001E-4</v>
      </c>
      <c r="F220" s="18" t="s">
        <v>258</v>
      </c>
      <c r="G220" s="19" t="s">
        <v>52</v>
      </c>
      <c r="H220" s="19" t="s">
        <v>38</v>
      </c>
    </row>
    <row r="221" spans="4:8">
      <c r="D221" s="17">
        <f t="shared" si="3"/>
        <v>-6.9999999999999999E-4</v>
      </c>
      <c r="E221" s="20">
        <v>6.9999999999999999E-4</v>
      </c>
      <c r="F221" s="18" t="s">
        <v>258</v>
      </c>
      <c r="G221" s="19" t="s">
        <v>86</v>
      </c>
      <c r="H221" s="19" t="s">
        <v>29</v>
      </c>
    </row>
    <row r="222" spans="4:8">
      <c r="D222" s="17">
        <f t="shared" si="3"/>
        <v>-5.9999999999999995E-4</v>
      </c>
      <c r="E222" s="20">
        <v>5.9999999999999995E-4</v>
      </c>
      <c r="F222" s="18" t="s">
        <v>258</v>
      </c>
      <c r="G222" s="19" t="s">
        <v>139</v>
      </c>
      <c r="H222" s="19" t="s">
        <v>39</v>
      </c>
    </row>
    <row r="223" spans="4:8">
      <c r="D223" s="17">
        <f t="shared" si="3"/>
        <v>-2.0000000000000001E-4</v>
      </c>
      <c r="E223" s="20">
        <v>2.0000000000000001E-4</v>
      </c>
      <c r="F223" s="18" t="s">
        <v>258</v>
      </c>
      <c r="G223" s="19" t="s">
        <v>158</v>
      </c>
      <c r="H223" s="19" t="s">
        <v>11</v>
      </c>
    </row>
    <row r="224" spans="4:8">
      <c r="D224" s="17">
        <f t="shared" si="3"/>
        <v>-8.9999999999999998E-4</v>
      </c>
      <c r="E224" s="20">
        <v>8.9999999999999998E-4</v>
      </c>
      <c r="F224" s="18" t="s">
        <v>258</v>
      </c>
      <c r="G224" s="19" t="s">
        <v>147</v>
      </c>
      <c r="H224" s="19" t="s">
        <v>38</v>
      </c>
    </row>
    <row r="225" spans="4:8">
      <c r="D225" s="17">
        <f t="shared" si="3"/>
        <v>6.9999999999999999E-4</v>
      </c>
      <c r="E225" s="20">
        <v>5.9999999999999995E-4</v>
      </c>
      <c r="F225" s="17">
        <v>1.2999999999999999E-3</v>
      </c>
      <c r="G225" s="19" t="s">
        <v>157</v>
      </c>
      <c r="H225" s="19" t="s">
        <v>36</v>
      </c>
    </row>
    <row r="226" spans="4:8">
      <c r="D226" s="17">
        <f t="shared" si="3"/>
        <v>-1.1000000000000003E-3</v>
      </c>
      <c r="E226" s="20">
        <v>4.1000000000000003E-3</v>
      </c>
      <c r="F226" s="17">
        <v>3.0000000000000001E-3</v>
      </c>
      <c r="G226" s="19" t="s">
        <v>54</v>
      </c>
      <c r="H226" s="19" t="s">
        <v>40</v>
      </c>
    </row>
    <row r="227" spans="4:8">
      <c r="D227" s="17">
        <f t="shared" si="3"/>
        <v>-2.0000000000000001E-4</v>
      </c>
      <c r="E227" s="20">
        <v>2.0000000000000001E-4</v>
      </c>
      <c r="F227" s="18" t="s">
        <v>258</v>
      </c>
      <c r="G227" s="19" t="s">
        <v>150</v>
      </c>
      <c r="H227" s="19" t="s">
        <v>263</v>
      </c>
    </row>
    <row r="228" spans="4:8">
      <c r="D228" s="17">
        <f t="shared" si="3"/>
        <v>-1E-4</v>
      </c>
      <c r="E228" s="20">
        <v>1E-4</v>
      </c>
      <c r="F228" s="18" t="s">
        <v>258</v>
      </c>
      <c r="G228" s="19" t="s">
        <v>149</v>
      </c>
      <c r="H228" s="19" t="s">
        <v>263</v>
      </c>
    </row>
    <row r="229" spans="4:8">
      <c r="D229" s="17">
        <f t="shared" si="3"/>
        <v>1E-4</v>
      </c>
      <c r="E229" s="20">
        <v>0</v>
      </c>
      <c r="F229" s="17">
        <v>1E-4</v>
      </c>
      <c r="G229" s="19" t="s">
        <v>70</v>
      </c>
      <c r="H229" s="19" t="s">
        <v>11</v>
      </c>
    </row>
    <row r="230" spans="4:8">
      <c r="D230" s="17">
        <f t="shared" si="3"/>
        <v>1.52E-2</v>
      </c>
      <c r="E230" s="20">
        <v>0</v>
      </c>
      <c r="F230" s="17">
        <v>1.52E-2</v>
      </c>
      <c r="G230" s="19" t="s">
        <v>186</v>
      </c>
      <c r="H230" s="19" t="s">
        <v>235</v>
      </c>
    </row>
    <row r="231" spans="4:8">
      <c r="D231" s="17">
        <f t="shared" si="3"/>
        <v>-2.0000000000000001E-4</v>
      </c>
      <c r="E231" s="20">
        <v>2.0000000000000001E-4</v>
      </c>
      <c r="F231" s="18" t="s">
        <v>258</v>
      </c>
      <c r="G231" s="19" t="s">
        <v>97</v>
      </c>
      <c r="H231" s="19" t="s">
        <v>238</v>
      </c>
    </row>
    <row r="232" spans="4:8">
      <c r="D232" s="17">
        <f t="shared" si="3"/>
        <v>-8.9999999999999998E-4</v>
      </c>
      <c r="E232" s="20">
        <v>8.9999999999999998E-4</v>
      </c>
      <c r="F232" s="18" t="s">
        <v>258</v>
      </c>
      <c r="G232" s="19" t="s">
        <v>81</v>
      </c>
      <c r="H232" s="19" t="s">
        <v>11</v>
      </c>
    </row>
    <row r="233" spans="4:8">
      <c r="D233" s="17">
        <f t="shared" si="3"/>
        <v>-5.0000000000000001E-4</v>
      </c>
      <c r="E233" s="20">
        <v>5.0000000000000001E-4</v>
      </c>
      <c r="F233" s="18" t="s">
        <v>258</v>
      </c>
      <c r="G233" s="19" t="s">
        <v>270</v>
      </c>
      <c r="H233" s="19" t="s">
        <v>40</v>
      </c>
    </row>
    <row r="234" spans="4:8">
      <c r="D234" s="17">
        <f t="shared" si="3"/>
        <v>-1E-4</v>
      </c>
      <c r="E234" s="20">
        <v>1E-4</v>
      </c>
      <c r="F234" s="18" t="s">
        <v>258</v>
      </c>
      <c r="G234" s="19" t="s">
        <v>290</v>
      </c>
      <c r="H234" s="19" t="s">
        <v>11</v>
      </c>
    </row>
    <row r="235" spans="4:8">
      <c r="D235" s="17">
        <f t="shared" si="3"/>
        <v>-2.0000000000000001E-4</v>
      </c>
      <c r="E235" s="20">
        <v>2.0000000000000001E-4</v>
      </c>
      <c r="F235" s="18" t="s">
        <v>258</v>
      </c>
      <c r="G235" s="19" t="s">
        <v>128</v>
      </c>
      <c r="H235" s="19" t="s">
        <v>42</v>
      </c>
    </row>
    <row r="236" spans="4:8">
      <c r="D236" s="17">
        <f t="shared" si="3"/>
        <v>5.0000000000000001E-3</v>
      </c>
      <c r="E236" s="20">
        <v>2.9999999999999997E-4</v>
      </c>
      <c r="F236" s="17">
        <v>5.3E-3</v>
      </c>
      <c r="G236" s="19" t="s">
        <v>85</v>
      </c>
      <c r="H236" s="19" t="s">
        <v>11</v>
      </c>
    </row>
    <row r="237" spans="4:8">
      <c r="D237" s="17">
        <f t="shared" si="3"/>
        <v>-5.9999999999999995E-4</v>
      </c>
      <c r="E237" s="20">
        <v>5.9999999999999995E-4</v>
      </c>
      <c r="F237" s="18" t="s">
        <v>258</v>
      </c>
      <c r="G237" s="19" t="s">
        <v>271</v>
      </c>
      <c r="H237" s="19" t="s">
        <v>263</v>
      </c>
    </row>
    <row r="238" spans="4:8">
      <c r="D238" s="17">
        <f t="shared" si="3"/>
        <v>-2.9999999999999997E-4</v>
      </c>
      <c r="E238" s="20">
        <v>2.9999999999999997E-4</v>
      </c>
      <c r="F238" s="18" t="s">
        <v>258</v>
      </c>
      <c r="G238" s="19" t="s">
        <v>93</v>
      </c>
      <c r="H238" s="19" t="s">
        <v>30</v>
      </c>
    </row>
    <row r="239" spans="4:8">
      <c r="D239" s="17">
        <f t="shared" si="3"/>
        <v>-3.4000000000000002E-3</v>
      </c>
      <c r="E239" s="20">
        <v>7.7000000000000002E-3</v>
      </c>
      <c r="F239" s="17">
        <v>4.3E-3</v>
      </c>
      <c r="G239" s="19" t="s">
        <v>219</v>
      </c>
      <c r="H239" s="19" t="s">
        <v>11</v>
      </c>
    </row>
    <row r="240" spans="4:8">
      <c r="D240" s="17">
        <f t="shared" si="3"/>
        <v>0</v>
      </c>
      <c r="E240" s="20">
        <v>0</v>
      </c>
      <c r="F240" s="18" t="s">
        <v>258</v>
      </c>
      <c r="G240" s="19" t="s">
        <v>148</v>
      </c>
      <c r="H240" s="19" t="s">
        <v>263</v>
      </c>
    </row>
    <row r="241" spans="4:8">
      <c r="D241" s="17">
        <f t="shared" si="3"/>
        <v>0</v>
      </c>
      <c r="E241" s="20">
        <v>0</v>
      </c>
      <c r="F241" s="18" t="s">
        <v>258</v>
      </c>
      <c r="G241" s="19" t="s">
        <v>88</v>
      </c>
      <c r="H241" s="19" t="s">
        <v>30</v>
      </c>
    </row>
    <row r="242" spans="4:8">
      <c r="D242" s="17">
        <f t="shared" si="3"/>
        <v>-2.0000000000000001E-4</v>
      </c>
      <c r="E242" s="20">
        <v>2.0000000000000001E-4</v>
      </c>
      <c r="F242" s="18" t="s">
        <v>258</v>
      </c>
      <c r="G242" s="19" t="s">
        <v>108</v>
      </c>
      <c r="H242" s="19" t="s">
        <v>235</v>
      </c>
    </row>
    <row r="243" spans="4:8">
      <c r="D243" s="17">
        <f t="shared" si="3"/>
        <v>-2.0000000000000001E-4</v>
      </c>
      <c r="E243" s="20">
        <v>2.0000000000000001E-4</v>
      </c>
      <c r="F243" s="18" t="s">
        <v>258</v>
      </c>
      <c r="G243" s="19" t="s">
        <v>72</v>
      </c>
      <c r="H243" s="19" t="s">
        <v>11</v>
      </c>
    </row>
    <row r="244" spans="4:8">
      <c r="D244" s="17">
        <f t="shared" si="3"/>
        <v>6.2000000000000006E-3</v>
      </c>
      <c r="E244" s="20">
        <v>1.6199999999999999E-2</v>
      </c>
      <c r="F244" s="17">
        <v>2.24E-2</v>
      </c>
      <c r="G244" s="19" t="s">
        <v>105</v>
      </c>
      <c r="H244" s="19" t="s">
        <v>44</v>
      </c>
    </row>
    <row r="245" spans="4:8">
      <c r="D245" s="17">
        <f t="shared" si="3"/>
        <v>-5.0000000000000001E-4</v>
      </c>
      <c r="E245" s="20">
        <v>5.0000000000000001E-4</v>
      </c>
      <c r="F245" s="18" t="s">
        <v>258</v>
      </c>
      <c r="G245" s="19" t="s">
        <v>164</v>
      </c>
      <c r="H245" s="19" t="s">
        <v>269</v>
      </c>
    </row>
    <row r="246" spans="4:8">
      <c r="D246" s="17">
        <f t="shared" si="3"/>
        <v>-1.5E-3</v>
      </c>
      <c r="E246" s="20">
        <v>1.5E-3</v>
      </c>
      <c r="F246" s="18" t="s">
        <v>258</v>
      </c>
      <c r="G246" s="19" t="s">
        <v>122</v>
      </c>
      <c r="H246" s="19" t="s">
        <v>43</v>
      </c>
    </row>
    <row r="247" spans="4:8">
      <c r="D247" s="17">
        <f t="shared" si="3"/>
        <v>3.2000000000000002E-3</v>
      </c>
      <c r="E247" s="20">
        <v>2.0999999999999999E-3</v>
      </c>
      <c r="F247" s="17">
        <v>5.3E-3</v>
      </c>
      <c r="G247" s="19" t="s">
        <v>100</v>
      </c>
      <c r="H247" s="19" t="s">
        <v>238</v>
      </c>
    </row>
    <row r="248" spans="4:8">
      <c r="D248" s="17">
        <f t="shared" si="3"/>
        <v>-6.9999999999999999E-4</v>
      </c>
      <c r="E248" s="20">
        <v>6.9999999999999999E-4</v>
      </c>
      <c r="F248" s="18" t="s">
        <v>258</v>
      </c>
      <c r="G248" s="19" t="s">
        <v>103</v>
      </c>
      <c r="H248" s="19" t="s">
        <v>44</v>
      </c>
    </row>
    <row r="249" spans="4:8">
      <c r="D249" s="17">
        <f t="shared" si="3"/>
        <v>-2.0000000000000001E-4</v>
      </c>
      <c r="E249" s="20">
        <v>2.0000000000000001E-4</v>
      </c>
      <c r="F249" s="18" t="s">
        <v>258</v>
      </c>
      <c r="G249" s="19" t="s">
        <v>266</v>
      </c>
      <c r="H249" s="19" t="s">
        <v>239</v>
      </c>
    </row>
    <row r="250" spans="4:8">
      <c r="D250" s="17">
        <f t="shared" si="3"/>
        <v>3.3999999999999994E-3</v>
      </c>
      <c r="E250" s="20">
        <v>1.1000000000000001E-3</v>
      </c>
      <c r="F250" s="17">
        <v>4.4999999999999997E-3</v>
      </c>
      <c r="G250" s="19" t="s">
        <v>216</v>
      </c>
      <c r="H250" s="19" t="s">
        <v>41</v>
      </c>
    </row>
    <row r="251" spans="4:8">
      <c r="D251" s="17">
        <f t="shared" si="3"/>
        <v>-4.0000000000000002E-4</v>
      </c>
      <c r="E251" s="20">
        <v>4.0000000000000002E-4</v>
      </c>
      <c r="F251" s="18" t="s">
        <v>258</v>
      </c>
      <c r="G251" s="19" t="s">
        <v>291</v>
      </c>
      <c r="H251" s="19" t="s">
        <v>29</v>
      </c>
    </row>
    <row r="252" spans="4:8">
      <c r="D252" s="17">
        <f t="shared" si="3"/>
        <v>-1E-4</v>
      </c>
      <c r="E252" s="20">
        <v>1E-4</v>
      </c>
      <c r="F252" s="18" t="s">
        <v>258</v>
      </c>
      <c r="G252" s="19" t="s">
        <v>347</v>
      </c>
      <c r="H252" s="19" t="s">
        <v>53</v>
      </c>
    </row>
    <row r="253" spans="4:8">
      <c r="D253" s="17">
        <f t="shared" si="3"/>
        <v>-4.5999999999999999E-3</v>
      </c>
      <c r="E253" s="20">
        <v>4.5999999999999999E-3</v>
      </c>
      <c r="F253" s="18" t="s">
        <v>258</v>
      </c>
      <c r="G253" s="19" t="s">
        <v>357</v>
      </c>
      <c r="H253" s="19" t="s">
        <v>53</v>
      </c>
    </row>
    <row r="254" spans="4:8">
      <c r="D254" s="17">
        <f t="shared" si="3"/>
        <v>-2.0000000000000001E-4</v>
      </c>
      <c r="E254" s="20">
        <v>2.0000000000000001E-4</v>
      </c>
      <c r="F254" s="18" t="s">
        <v>258</v>
      </c>
      <c r="G254" s="19" t="s">
        <v>356</v>
      </c>
      <c r="H254" s="19" t="s">
        <v>53</v>
      </c>
    </row>
    <row r="255" spans="4:8">
      <c r="D255" s="17">
        <f t="shared" si="3"/>
        <v>0</v>
      </c>
      <c r="E255" s="20">
        <v>0</v>
      </c>
      <c r="F255" s="18" t="s">
        <v>258</v>
      </c>
      <c r="G255" s="19" t="s">
        <v>358</v>
      </c>
      <c r="H255" s="19" t="s">
        <v>53</v>
      </c>
    </row>
    <row r="256" spans="4:8">
      <c r="D256" s="17">
        <f t="shared" si="3"/>
        <v>-8.9999999999999998E-4</v>
      </c>
      <c r="E256" s="20">
        <v>8.9999999999999998E-4</v>
      </c>
      <c r="F256" s="18" t="s">
        <v>258</v>
      </c>
      <c r="G256" s="19" t="s">
        <v>344</v>
      </c>
      <c r="H256" s="19" t="s">
        <v>53</v>
      </c>
    </row>
    <row r="257" spans="4:8">
      <c r="D257" s="17">
        <f t="shared" si="3"/>
        <v>-2.0999999999999999E-3</v>
      </c>
      <c r="E257" s="20">
        <v>2.0999999999999999E-3</v>
      </c>
      <c r="F257" s="18" t="s">
        <v>258</v>
      </c>
      <c r="G257" s="19" t="s">
        <v>345</v>
      </c>
      <c r="H257" s="19" t="s">
        <v>53</v>
      </c>
    </row>
    <row r="258" spans="4:8">
      <c r="D258" s="17">
        <f t="shared" si="3"/>
        <v>-1E-4</v>
      </c>
      <c r="E258" s="20">
        <v>1E-4</v>
      </c>
      <c r="F258" s="18" t="s">
        <v>258</v>
      </c>
      <c r="G258" s="19" t="s">
        <v>350</v>
      </c>
      <c r="H258" s="19" t="s">
        <v>53</v>
      </c>
    </row>
    <row r="259" spans="4:8">
      <c r="D259" s="17">
        <f t="shared" ref="D259:D308" si="4">F259-E259</f>
        <v>8.5000000000000006E-3</v>
      </c>
      <c r="E259" s="20">
        <v>0</v>
      </c>
      <c r="F259" s="17">
        <v>8.5000000000000006E-3</v>
      </c>
      <c r="G259" s="19" t="s">
        <v>226</v>
      </c>
      <c r="H259" s="19" t="s">
        <v>53</v>
      </c>
    </row>
    <row r="260" spans="4:8">
      <c r="D260" s="17">
        <f t="shared" si="4"/>
        <v>2.2000000000000001E-3</v>
      </c>
      <c r="E260" s="20">
        <v>0</v>
      </c>
      <c r="F260" s="17">
        <v>2.2000000000000001E-3</v>
      </c>
      <c r="G260" s="19" t="s">
        <v>221</v>
      </c>
      <c r="H260" s="19" t="s">
        <v>53</v>
      </c>
    </row>
    <row r="261" spans="4:8">
      <c r="D261" s="17">
        <f t="shared" si="4"/>
        <v>1.11E-2</v>
      </c>
      <c r="E261" s="20">
        <v>0</v>
      </c>
      <c r="F261" s="17">
        <v>1.11E-2</v>
      </c>
      <c r="G261" s="19" t="s">
        <v>224</v>
      </c>
      <c r="H261" s="19" t="s">
        <v>53</v>
      </c>
    </row>
    <row r="262" spans="4:8">
      <c r="D262" s="17">
        <f t="shared" si="4"/>
        <v>9.4999999999999998E-3</v>
      </c>
      <c r="E262" s="20">
        <v>0</v>
      </c>
      <c r="F262" s="17">
        <v>9.4999999999999998E-3</v>
      </c>
      <c r="G262" s="19" t="s">
        <v>225</v>
      </c>
      <c r="H262" s="19" t="s">
        <v>53</v>
      </c>
    </row>
    <row r="263" spans="4:8">
      <c r="D263" s="17">
        <f t="shared" si="4"/>
        <v>-2.0000000000000001E-4</v>
      </c>
      <c r="E263" s="20">
        <v>2.0000000000000001E-4</v>
      </c>
      <c r="F263" s="18" t="s">
        <v>258</v>
      </c>
      <c r="G263" s="19" t="s">
        <v>124</v>
      </c>
      <c r="H263" s="19" t="s">
        <v>42</v>
      </c>
    </row>
    <row r="264" spans="4:8">
      <c r="D264" s="17">
        <f t="shared" si="4"/>
        <v>1.0999999999999998E-3</v>
      </c>
      <c r="E264" s="20">
        <v>6.9999999999999999E-4</v>
      </c>
      <c r="F264" s="17">
        <v>1.8E-3</v>
      </c>
      <c r="G264" s="19" t="s">
        <v>220</v>
      </c>
      <c r="H264" s="19" t="s">
        <v>239</v>
      </c>
    </row>
    <row r="265" spans="4:8">
      <c r="D265" s="17">
        <f t="shared" si="4"/>
        <v>-1E-4</v>
      </c>
      <c r="E265" s="20">
        <v>1E-4</v>
      </c>
      <c r="F265" s="18" t="s">
        <v>258</v>
      </c>
      <c r="G265" s="19" t="s">
        <v>160</v>
      </c>
      <c r="H265" s="19" t="s">
        <v>35</v>
      </c>
    </row>
    <row r="266" spans="4:8">
      <c r="D266" s="17">
        <f t="shared" si="4"/>
        <v>-1.1000000000000001E-3</v>
      </c>
      <c r="E266" s="20">
        <v>1.1000000000000001E-3</v>
      </c>
      <c r="F266" s="18" t="s">
        <v>258</v>
      </c>
      <c r="G266" s="19" t="s">
        <v>300</v>
      </c>
      <c r="H266" s="19" t="s">
        <v>245</v>
      </c>
    </row>
    <row r="267" spans="4:8">
      <c r="D267" s="17">
        <f t="shared" si="4"/>
        <v>-8.9999999999999998E-4</v>
      </c>
      <c r="E267" s="20">
        <v>8.9999999999999998E-4</v>
      </c>
      <c r="F267" s="17">
        <v>0</v>
      </c>
      <c r="G267" s="19" t="s">
        <v>116</v>
      </c>
      <c r="H267" s="19" t="s">
        <v>235</v>
      </c>
    </row>
    <row r="268" spans="4:8">
      <c r="D268" s="17">
        <f t="shared" si="4"/>
        <v>-4.0000000000000002E-4</v>
      </c>
      <c r="E268" s="20">
        <v>4.0000000000000002E-4</v>
      </c>
      <c r="F268" s="17">
        <v>0</v>
      </c>
      <c r="G268" s="19" t="s">
        <v>65</v>
      </c>
      <c r="H268" s="19" t="s">
        <v>11</v>
      </c>
    </row>
    <row r="269" spans="4:8">
      <c r="D269" s="17">
        <f t="shared" si="4"/>
        <v>-2.9999999999999997E-4</v>
      </c>
      <c r="E269" s="20">
        <v>2.9999999999999997E-4</v>
      </c>
      <c r="F269" s="17">
        <v>0</v>
      </c>
      <c r="G269" s="19" t="s">
        <v>277</v>
      </c>
      <c r="H269" s="19" t="s">
        <v>11</v>
      </c>
    </row>
    <row r="270" spans="4:8">
      <c r="D270" s="17">
        <f t="shared" si="4"/>
        <v>0</v>
      </c>
      <c r="E270" s="20">
        <v>0</v>
      </c>
      <c r="F270" s="17">
        <v>0</v>
      </c>
      <c r="G270" s="19" t="s">
        <v>185</v>
      </c>
      <c r="H270" s="19" t="s">
        <v>39</v>
      </c>
    </row>
    <row r="271" spans="4:8">
      <c r="D271" s="17">
        <f t="shared" si="4"/>
        <v>-2.9999999999999997E-4</v>
      </c>
      <c r="E271" s="20">
        <v>2.9999999999999997E-4</v>
      </c>
      <c r="F271" s="17">
        <v>0</v>
      </c>
      <c r="G271" s="19" t="s">
        <v>265</v>
      </c>
      <c r="H271" s="19" t="s">
        <v>243</v>
      </c>
    </row>
    <row r="272" spans="4:8">
      <c r="D272" s="17">
        <f t="shared" si="4"/>
        <v>0</v>
      </c>
      <c r="E272" s="20">
        <v>0</v>
      </c>
      <c r="F272" s="17">
        <v>0</v>
      </c>
      <c r="G272" s="19" t="s">
        <v>163</v>
      </c>
      <c r="H272" s="19" t="s">
        <v>34</v>
      </c>
    </row>
    <row r="273" spans="4:8">
      <c r="D273" s="17">
        <f t="shared" si="4"/>
        <v>3.9999999999999996E-4</v>
      </c>
      <c r="E273" s="20">
        <v>8.9999999999999998E-4</v>
      </c>
      <c r="F273" s="17">
        <v>1.2999999999999999E-3</v>
      </c>
      <c r="G273" s="19" t="s">
        <v>110</v>
      </c>
      <c r="H273" s="19" t="s">
        <v>235</v>
      </c>
    </row>
    <row r="274" spans="4:8">
      <c r="D274" s="17">
        <f t="shared" si="4"/>
        <v>-2.0000000000000001E-4</v>
      </c>
      <c r="E274" s="20">
        <v>2.0000000000000001E-4</v>
      </c>
      <c r="F274" s="18" t="s">
        <v>258</v>
      </c>
      <c r="G274" s="19" t="s">
        <v>353</v>
      </c>
      <c r="H274" s="19" t="s">
        <v>53</v>
      </c>
    </row>
    <row r="275" spans="4:8">
      <c r="D275" s="17">
        <f t="shared" si="4"/>
        <v>-2.9999999999999997E-4</v>
      </c>
      <c r="E275" s="20">
        <v>2.9999999999999997E-4</v>
      </c>
      <c r="F275" s="18" t="s">
        <v>258</v>
      </c>
      <c r="G275" s="19" t="s">
        <v>354</v>
      </c>
      <c r="H275" s="19" t="s">
        <v>53</v>
      </c>
    </row>
    <row r="276" spans="4:8">
      <c r="D276" s="17">
        <f t="shared" si="4"/>
        <v>-0.01</v>
      </c>
      <c r="E276" s="20">
        <v>0.01</v>
      </c>
      <c r="F276" s="17">
        <v>0</v>
      </c>
      <c r="G276" s="19" t="s">
        <v>343</v>
      </c>
      <c r="H276" s="19" t="s">
        <v>53</v>
      </c>
    </row>
    <row r="277" spans="4:8">
      <c r="D277" s="17">
        <f t="shared" si="4"/>
        <v>-2E-3</v>
      </c>
      <c r="E277" s="20">
        <v>2E-3</v>
      </c>
      <c r="F277" s="17">
        <v>0</v>
      </c>
      <c r="G277" s="19" t="s">
        <v>355</v>
      </c>
      <c r="H277" s="19" t="s">
        <v>53</v>
      </c>
    </row>
    <row r="278" spans="4:8">
      <c r="D278" s="17">
        <f t="shared" si="4"/>
        <v>-3.2000000000000002E-3</v>
      </c>
      <c r="E278" s="20">
        <v>3.2000000000000002E-3</v>
      </c>
      <c r="F278" s="17">
        <v>0</v>
      </c>
      <c r="G278" s="19" t="s">
        <v>341</v>
      </c>
      <c r="H278" s="19" t="s">
        <v>53</v>
      </c>
    </row>
    <row r="279" spans="4:8">
      <c r="D279" s="17">
        <f t="shared" si="4"/>
        <v>-4.4999999999999997E-3</v>
      </c>
      <c r="E279" s="20">
        <v>4.4999999999999997E-3</v>
      </c>
      <c r="F279" s="17">
        <v>0</v>
      </c>
      <c r="G279" s="19" t="s">
        <v>342</v>
      </c>
      <c r="H279" s="19" t="s">
        <v>53</v>
      </c>
    </row>
    <row r="280" spans="4:8">
      <c r="D280" s="17">
        <f t="shared" si="4"/>
        <v>-2.9999999999999997E-4</v>
      </c>
      <c r="E280" s="20">
        <v>2.9999999999999997E-4</v>
      </c>
      <c r="F280" s="17">
        <v>0</v>
      </c>
      <c r="G280" s="19" t="s">
        <v>361</v>
      </c>
      <c r="H280" s="19" t="s">
        <v>53</v>
      </c>
    </row>
    <row r="281" spans="4:8">
      <c r="D281" s="17">
        <f t="shared" si="4"/>
        <v>-1E-4</v>
      </c>
      <c r="E281" s="20">
        <v>1E-4</v>
      </c>
      <c r="F281" s="17">
        <v>0</v>
      </c>
      <c r="G281" s="19" t="s">
        <v>172</v>
      </c>
      <c r="H281" s="19" t="s">
        <v>32</v>
      </c>
    </row>
    <row r="282" spans="4:8">
      <c r="D282" s="17">
        <f t="shared" si="4"/>
        <v>-2.0000000000000001E-4</v>
      </c>
      <c r="E282" s="20">
        <v>2.0000000000000001E-4</v>
      </c>
      <c r="F282" s="17">
        <v>0</v>
      </c>
      <c r="G282" s="19" t="s">
        <v>262</v>
      </c>
      <c r="H282" s="19" t="s">
        <v>38</v>
      </c>
    </row>
    <row r="283" spans="4:8">
      <c r="D283" s="17">
        <f t="shared" si="4"/>
        <v>-5.0000000000000001E-4</v>
      </c>
      <c r="E283" s="20">
        <v>5.0000000000000001E-4</v>
      </c>
      <c r="F283" s="17">
        <v>0</v>
      </c>
      <c r="G283" s="19" t="s">
        <v>168</v>
      </c>
      <c r="H283" s="19" t="s">
        <v>30</v>
      </c>
    </row>
    <row r="284" spans="4:8">
      <c r="D284" s="17">
        <f t="shared" si="4"/>
        <v>-4.0000000000000002E-4</v>
      </c>
      <c r="E284" s="20">
        <v>4.0000000000000002E-4</v>
      </c>
      <c r="F284" s="17">
        <v>0</v>
      </c>
      <c r="G284" s="19" t="s">
        <v>78</v>
      </c>
      <c r="H284" s="19" t="s">
        <v>11</v>
      </c>
    </row>
    <row r="285" spans="4:8">
      <c r="D285" s="17">
        <f t="shared" si="4"/>
        <v>-2.9999999999999997E-4</v>
      </c>
      <c r="E285" s="20">
        <v>2.9999999999999997E-4</v>
      </c>
      <c r="F285" s="17">
        <v>0</v>
      </c>
      <c r="G285" s="19" t="s">
        <v>141</v>
      </c>
      <c r="H285" s="19" t="s">
        <v>239</v>
      </c>
    </row>
    <row r="286" spans="4:8">
      <c r="D286" s="17">
        <f t="shared" si="4"/>
        <v>-2.0000000000000001E-4</v>
      </c>
      <c r="E286" s="20">
        <v>2.0000000000000001E-4</v>
      </c>
      <c r="F286" s="17">
        <v>0</v>
      </c>
      <c r="G286" s="19" t="s">
        <v>259</v>
      </c>
      <c r="H286" s="19" t="s">
        <v>43</v>
      </c>
    </row>
    <row r="287" spans="4:8">
      <c r="D287" s="17">
        <f t="shared" si="4"/>
        <v>2.8999999999999998E-3</v>
      </c>
      <c r="E287" s="20">
        <v>0</v>
      </c>
      <c r="F287" s="17">
        <v>2.8999999999999998E-3</v>
      </c>
      <c r="G287" s="19" t="s">
        <v>78</v>
      </c>
      <c r="H287" s="19" t="s">
        <v>11</v>
      </c>
    </row>
    <row r="288" spans="4:8">
      <c r="D288" s="17">
        <f t="shared" si="4"/>
        <v>2.0000000000000009E-4</v>
      </c>
      <c r="E288" s="20">
        <v>1.1999999999999999E-3</v>
      </c>
      <c r="F288" s="17">
        <v>1.4E-3</v>
      </c>
      <c r="G288" s="19" t="s">
        <v>55</v>
      </c>
      <c r="H288" s="19" t="s">
        <v>11</v>
      </c>
    </row>
    <row r="289" spans="4:8">
      <c r="D289" s="17">
        <f t="shared" si="4"/>
        <v>-2.9999999999999997E-4</v>
      </c>
      <c r="E289" s="20">
        <v>2.9999999999999997E-4</v>
      </c>
      <c r="F289" s="17">
        <v>0</v>
      </c>
      <c r="G289" s="19" t="s">
        <v>140</v>
      </c>
      <c r="H289" s="19" t="s">
        <v>239</v>
      </c>
    </row>
    <row r="290" spans="4:8">
      <c r="D290" s="17">
        <f t="shared" si="4"/>
        <v>0</v>
      </c>
      <c r="E290" s="20">
        <v>0</v>
      </c>
      <c r="F290" s="17">
        <v>0</v>
      </c>
      <c r="G290" s="19" t="s">
        <v>51</v>
      </c>
      <c r="H290" s="19" t="s">
        <v>30</v>
      </c>
    </row>
    <row r="291" spans="4:8">
      <c r="D291" s="17">
        <f t="shared" si="4"/>
        <v>-1E-4</v>
      </c>
      <c r="E291" s="20">
        <v>1E-4</v>
      </c>
      <c r="F291" s="17">
        <v>0</v>
      </c>
      <c r="G291" s="19" t="s">
        <v>294</v>
      </c>
      <c r="H291" s="19" t="s">
        <v>11</v>
      </c>
    </row>
    <row r="292" spans="4:8">
      <c r="D292" s="17">
        <f t="shared" si="4"/>
        <v>-1E-4</v>
      </c>
      <c r="E292" s="20">
        <v>1E-4</v>
      </c>
      <c r="F292" s="17">
        <v>0</v>
      </c>
      <c r="G292" s="19" t="s">
        <v>135</v>
      </c>
      <c r="H292" s="19" t="s">
        <v>39</v>
      </c>
    </row>
    <row r="293" spans="4:8">
      <c r="D293" s="17">
        <f t="shared" si="4"/>
        <v>8.9999999999999998E-4</v>
      </c>
      <c r="E293" s="20" t="s">
        <v>258</v>
      </c>
      <c r="F293" s="17">
        <v>8.9999999999999998E-4</v>
      </c>
      <c r="G293" s="19" t="s">
        <v>203</v>
      </c>
      <c r="H293" s="19" t="s">
        <v>238</v>
      </c>
    </row>
    <row r="294" spans="4:8">
      <c r="D294" s="17">
        <f t="shared" si="4"/>
        <v>-4.9999999999999958E-4</v>
      </c>
      <c r="E294" s="20">
        <v>4.7999999999999996E-3</v>
      </c>
      <c r="F294" s="17">
        <v>4.3E-3</v>
      </c>
      <c r="G294" s="19" t="s">
        <v>144</v>
      </c>
      <c r="H294" s="19" t="s">
        <v>30</v>
      </c>
    </row>
    <row r="295" spans="4:8">
      <c r="D295" s="17">
        <f t="shared" si="4"/>
        <v>2.8000000000000004E-3</v>
      </c>
      <c r="E295" s="20">
        <v>0.01</v>
      </c>
      <c r="F295" s="17">
        <v>1.2800000000000001E-2</v>
      </c>
      <c r="G295" s="19" t="s">
        <v>223</v>
      </c>
      <c r="H295" s="19" t="s">
        <v>53</v>
      </c>
    </row>
    <row r="296" spans="4:8">
      <c r="D296" s="17">
        <f t="shared" si="4"/>
        <v>8.9999999999999976E-4</v>
      </c>
      <c r="E296" s="20">
        <v>5.0000000000000001E-3</v>
      </c>
      <c r="F296" s="17">
        <v>5.8999999999999999E-3</v>
      </c>
      <c r="G296" s="19" t="s">
        <v>222</v>
      </c>
      <c r="H296" s="19" t="s">
        <v>53</v>
      </c>
    </row>
    <row r="297" spans="4:8">
      <c r="D297" s="17">
        <f t="shared" si="4"/>
        <v>-2.3E-3</v>
      </c>
      <c r="E297" s="20">
        <v>2.3E-3</v>
      </c>
      <c r="F297" s="17">
        <v>0</v>
      </c>
      <c r="G297" s="19" t="s">
        <v>297</v>
      </c>
      <c r="H297" s="19" t="s">
        <v>38</v>
      </c>
    </row>
    <row r="298" spans="4:8">
      <c r="D298" s="17">
        <f t="shared" si="4"/>
        <v>-5.0000000000000001E-4</v>
      </c>
      <c r="E298" s="20">
        <v>5.0000000000000001E-4</v>
      </c>
      <c r="F298" s="17">
        <v>0</v>
      </c>
      <c r="G298" s="19" t="s">
        <v>60</v>
      </c>
      <c r="H298" s="19" t="s">
        <v>11</v>
      </c>
    </row>
    <row r="299" spans="4:8">
      <c r="D299" s="17">
        <f t="shared" si="4"/>
        <v>-2.9999999999999997E-4</v>
      </c>
      <c r="E299" s="20">
        <v>2.9999999999999997E-4</v>
      </c>
      <c r="F299" s="17">
        <v>0</v>
      </c>
      <c r="G299" s="19" t="s">
        <v>151</v>
      </c>
      <c r="H299" s="19" t="s">
        <v>263</v>
      </c>
    </row>
    <row r="300" spans="4:8">
      <c r="D300" s="17">
        <f t="shared" si="4"/>
        <v>-1E-4</v>
      </c>
      <c r="E300" s="20">
        <v>1E-4</v>
      </c>
      <c r="F300" s="17">
        <v>0</v>
      </c>
      <c r="G300" s="19" t="s">
        <v>281</v>
      </c>
      <c r="H300" s="19" t="s">
        <v>263</v>
      </c>
    </row>
    <row r="301" spans="4:8">
      <c r="D301" s="17">
        <f t="shared" si="4"/>
        <v>-2.0000000000000001E-4</v>
      </c>
      <c r="E301" s="20">
        <v>2.0000000000000001E-4</v>
      </c>
      <c r="F301" s="17">
        <v>0</v>
      </c>
      <c r="G301" s="19" t="s">
        <v>66</v>
      </c>
      <c r="H301" s="19"/>
    </row>
    <row r="302" spans="4:8">
      <c r="D302" s="17">
        <f t="shared" si="4"/>
        <v>-1.8E-3</v>
      </c>
      <c r="E302" s="20">
        <v>1.8E-3</v>
      </c>
      <c r="F302" s="17">
        <v>0</v>
      </c>
      <c r="G302" s="19" t="s">
        <v>272</v>
      </c>
      <c r="H302" s="19" t="s">
        <v>243</v>
      </c>
    </row>
    <row r="303" spans="4:8">
      <c r="D303" s="17">
        <f t="shared" si="4"/>
        <v>-1E-4</v>
      </c>
      <c r="E303" s="20">
        <v>1E-4</v>
      </c>
      <c r="F303" s="17">
        <v>0</v>
      </c>
      <c r="G303" s="19" t="s">
        <v>282</v>
      </c>
      <c r="H303" s="19"/>
    </row>
    <row r="304" spans="4:8">
      <c r="D304" s="17">
        <f t="shared" si="4"/>
        <v>0</v>
      </c>
      <c r="E304" s="20">
        <v>0</v>
      </c>
      <c r="F304" s="17">
        <v>0</v>
      </c>
      <c r="G304" s="19" t="s">
        <v>87</v>
      </c>
      <c r="H304" s="19" t="s">
        <v>30</v>
      </c>
    </row>
    <row r="305" spans="4:8">
      <c r="D305" s="17">
        <f t="shared" si="4"/>
        <v>-4.0000000000000002E-4</v>
      </c>
      <c r="E305" s="20">
        <v>4.0000000000000002E-4</v>
      </c>
      <c r="F305" s="17">
        <v>0</v>
      </c>
      <c r="G305" s="19" t="s">
        <v>338</v>
      </c>
      <c r="H305" s="19" t="s">
        <v>53</v>
      </c>
    </row>
    <row r="306" spans="4:8">
      <c r="D306" s="17">
        <f t="shared" si="4"/>
        <v>-2.0000000000000001E-4</v>
      </c>
      <c r="E306" s="20">
        <v>2.0000000000000001E-4</v>
      </c>
      <c r="F306" s="17">
        <v>0</v>
      </c>
      <c r="G306" s="19" t="s">
        <v>352</v>
      </c>
      <c r="H306" s="19" t="s">
        <v>53</v>
      </c>
    </row>
    <row r="307" spans="4:8">
      <c r="D307" s="17">
        <f t="shared" si="4"/>
        <v>-5.0000000000000001E-4</v>
      </c>
      <c r="E307" s="20">
        <v>5.0000000000000001E-4</v>
      </c>
      <c r="F307" s="17">
        <v>0</v>
      </c>
      <c r="G307" s="19" t="s">
        <v>351</v>
      </c>
      <c r="H307" s="19" t="s">
        <v>53</v>
      </c>
    </row>
    <row r="308" spans="4:8">
      <c r="D308" s="17">
        <f t="shared" si="4"/>
        <v>-1.2999999999999999E-3</v>
      </c>
      <c r="E308" s="20">
        <v>1.2999999999999999E-3</v>
      </c>
      <c r="F308" s="17">
        <v>0</v>
      </c>
      <c r="G308" s="19" t="s">
        <v>99</v>
      </c>
      <c r="H308" s="19" t="s">
        <v>238</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 xsi:nil="true"/>
  </documentManagement>
</p:properties>
</file>

<file path=customXml/itemProps1.xml><?xml version="1.0" encoding="utf-8"?>
<ds:datastoreItem xmlns:ds="http://schemas.openxmlformats.org/officeDocument/2006/customXml" ds:itemID="{35B30A68-F7AA-4EEC-BC91-7867DA87A233}">
  <ds:schemaRefs>
    <ds:schemaRef ds:uri="http://schemas.microsoft.com/sharepoint/v3/contenttype/forms"/>
  </ds:schemaRefs>
</ds:datastoreItem>
</file>

<file path=customXml/itemProps2.xml><?xml version="1.0" encoding="utf-8"?>
<ds:datastoreItem xmlns:ds="http://schemas.openxmlformats.org/officeDocument/2006/customXml" ds:itemID="{513D8E64-CB40-4526-818C-223F8BBA3E74}"/>
</file>

<file path=customXml/itemProps3.xml><?xml version="1.0" encoding="utf-8"?>
<ds:datastoreItem xmlns:ds="http://schemas.openxmlformats.org/officeDocument/2006/customXml" ds:itemID="{75D16F68-D097-4C58-8C3F-2E497934F59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vt:i4>
      </vt:variant>
    </vt:vector>
  </HeadingPairs>
  <TitlesOfParts>
    <vt:vector size="19"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כספי (שקלי)</vt:lpstr>
      <vt:lpstr>הכשרה - עוקב מדדים גמיש</vt:lpstr>
      <vt:lpstr>הכשרה - משולב סחיר</vt:lpstr>
      <vt:lpstr>הכשרה אשראי ואג"ח</vt:lpstr>
      <vt:lpstr>הכשרה אשראי ואג"ח (25% מניות)</vt:lpstr>
      <vt:lpstr>אג"ח ממשלות</vt:lpstr>
      <vt:lpstr>מסלול מניות</vt:lpstr>
      <vt:lpstr>הכשרה - עוקב מדד S&amp;P500</vt:lpstr>
      <vt:lpstr>בתי השקעות - כללי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2024 - אתר החברה 28.8.24</dc:title>
  <dc:creator/>
  <cp:lastModifiedBy/>
  <dcterms:created xsi:type="dcterms:W3CDTF">2006-09-13T11:28:12Z</dcterms:created>
  <dcterms:modified xsi:type="dcterms:W3CDTF">2025-02-05T13:28:07Z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