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25.xml" ContentType="application/vnd.openxmlformats-officedocument.spreadsheetml.worksheet+xml"/>
  <Override PartName="/xl/worksheets/sheet24.xml" ContentType="application/vnd.openxmlformats-officedocument.spreadsheetml.worksheet+xml"/>
  <Override PartName="/xl/worksheets/sheet23.xml" ContentType="application/vnd.openxmlformats-officedocument.spreadsheetml.worksheet+xml"/>
  <Override PartName="/xl/worksheets/sheet22.xml" ContentType="application/vnd.openxmlformats-officedocument.spreadsheetml.worksheet+xml"/>
  <Override PartName="/xl/worksheets/sheet21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worksheets/sheet32.xml" ContentType="application/vnd.openxmlformats-officedocument.spreadsheetml.worksheet+xml"/>
  <Override PartName="/xl/worksheets/sheet31.xml" ContentType="application/vnd.openxmlformats-officedocument.spreadsheetml.worksheet+xml"/>
  <Override PartName="/xl/worksheets/sheet30.xml" ContentType="application/vnd.openxmlformats-officedocument.spreadsheetml.worksheet+xml"/>
  <Override PartName="/xl/worksheets/sheet29.xml" ContentType="application/vnd.openxmlformats-officedocument.spreadsheetml.worksheet+xml"/>
  <Override PartName="/xl/worksheets/sheet20.xml" ContentType="application/vnd.openxmlformats-officedocument.spreadsheetml.worksheet+xml"/>
  <Override PartName="/xl/worksheets/sheet19.xml" ContentType="application/vnd.openxmlformats-officedocument.spreadsheetml.worksheet+xml"/>
  <Override PartName="/xl/worksheets/sheet18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7.xml" ContentType="application/vnd.openxmlformats-officedocument.spreadsheetml.worksheet+xml"/>
  <Override PartName="/xl/worksheets/sheet16.xml" ContentType="application/vnd.openxmlformats-officedocument.spreadsheetml.worksheet+xml"/>
  <Override PartName="/xl/worksheets/sheet15.xml" ContentType="application/vnd.openxmlformats-officedocument.spreadsheetml.worksheet+xml"/>
  <Override PartName="/xl/worksheets/sheet14.xml" ContentType="application/vnd.openxmlformats-officedocument.spreadsheetml.worksheet+xml"/>
  <Override PartName="/xl/worksheets/sheet13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srv\public\השקעות\back office\אוצר-הוצאות ישירות\2023\"/>
    </mc:Choice>
  </mc:AlternateContent>
  <bookViews>
    <workbookView xWindow="0" yWindow="0" windowWidth="25200" windowHeight="11880" tabRatio="902"/>
  </bookViews>
  <sheets>
    <sheet name="נספח 1 - מצרפי" sheetId="1" r:id="rId1"/>
    <sheet name="קרן ט" sheetId="5" r:id="rId2"/>
    <sheet name="קרן י" sheetId="6" r:id="rId3"/>
    <sheet name="מסלולית כללית" sheetId="7" r:id="rId4"/>
    <sheet name="מסלולית אג&quot;ח" sheetId="8" r:id="rId5"/>
    <sheet name="מסלולית מניות" sheetId="9" r:id="rId6"/>
    <sheet name="שקלי טווח קצר" sheetId="10" r:id="rId7"/>
    <sheet name="הכשרה לבני 50 ומטה" sheetId="11" r:id="rId8"/>
    <sheet name="הכשרה לבני 50-60" sheetId="12" r:id="rId9"/>
    <sheet name="הכשרה לבני 60 ומעלה" sheetId="13" r:id="rId10"/>
    <sheet name="הכשרה מקבלי קצבה" sheetId="14" r:id="rId11"/>
    <sheet name="הכשרה אג&quot;ח" sheetId="15" r:id="rId12"/>
    <sheet name="הכשרה עוקב מדדים גמיש" sheetId="16" r:id="rId13"/>
    <sheet name="הכשרה משולב סחיר" sheetId="17" r:id="rId14"/>
    <sheet name="אלשטולר כללי" sheetId="18" r:id="rId15"/>
    <sheet name="אלשטושלר מניות" sheetId="19" r:id="rId16"/>
    <sheet name="אלטשולר אג&quot;ח" sheetId="20" r:id="rId17"/>
    <sheet name="ילין כללי" sheetId="21" r:id="rId18"/>
    <sheet name="ילין מניות" sheetId="22" r:id="rId19"/>
    <sheet name="ילין אג&quot;ח" sheetId="23" r:id="rId20"/>
    <sheet name="מיטב כללי" sheetId="24" r:id="rId21"/>
    <sheet name="מיטב מניות" sheetId="25" r:id="rId22"/>
    <sheet name="מיטב אג&quot;ח" sheetId="26" r:id="rId23"/>
    <sheet name="פסיבי כללי" sheetId="27" r:id="rId24"/>
    <sheet name="מור כללי" sheetId="28" r:id="rId25"/>
    <sheet name="מור מניות" sheetId="29" r:id="rId26"/>
    <sheet name="מור אג&quot;ח" sheetId="30" r:id="rId27"/>
    <sheet name="אנליסט כללי" sheetId="31" r:id="rId28"/>
    <sheet name="אנליסט מניות" sheetId="32" r:id="rId29"/>
    <sheet name="אנליסט אג&quot;ח" sheetId="33" r:id="rId30"/>
    <sheet name="נספח 2" sheetId="3" r:id="rId31"/>
    <sheet name="נספח 3" sheetId="4" r:id="rId32"/>
  </sheets>
  <definedNames>
    <definedName name="_xlnm.Print_Area" localSheetId="0">'נספח 1 - מצרפי'!$A$1:$B$65</definedName>
    <definedName name="_xlnm.Print_Area" localSheetId="30">'נספח 2'!$A$1:$B$46</definedName>
    <definedName name="_xlnm.Print_Area" localSheetId="31">'נספח 3'!$A$1:$B$76</definedName>
    <definedName name="_xlnm.Print_Area" localSheetId="1">'קרן ט'!$A$1:$B$65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4" i="4" l="1"/>
  <c r="B67" i="4"/>
  <c r="B9" i="3"/>
  <c r="B18" i="3"/>
  <c r="B22" i="3" s="1"/>
  <c r="B37" i="16" l="1"/>
  <c r="B30" i="1" l="1"/>
  <c r="B54" i="1" l="1"/>
  <c r="B46" i="1"/>
  <c r="B45" i="1"/>
  <c r="B44" i="1"/>
  <c r="B43" i="1"/>
  <c r="B42" i="1"/>
  <c r="B41" i="1"/>
  <c r="B40" i="1"/>
  <c r="B39" i="1"/>
  <c r="B38" i="1"/>
  <c r="B35" i="1"/>
  <c r="B29" i="1"/>
  <c r="B28" i="1" s="1"/>
  <c r="B24" i="1"/>
  <c r="B22" i="1"/>
  <c r="B20" i="1"/>
  <c r="B17" i="1"/>
  <c r="B14" i="1"/>
  <c r="B10" i="1"/>
  <c r="B37" i="1" l="1"/>
  <c r="B48" i="1" s="1"/>
  <c r="B60" i="4"/>
  <c r="B51" i="4"/>
  <c r="B42" i="4"/>
  <c r="B33" i="4"/>
  <c r="B16" i="4"/>
  <c r="B10" i="4"/>
  <c r="B65" i="4" l="1"/>
  <c r="B13" i="3" l="1"/>
  <c r="B46" i="3" s="1"/>
  <c r="B8" i="9" l="1"/>
  <c r="B30" i="3" l="1"/>
  <c r="B37" i="33"/>
  <c r="B48" i="33" s="1"/>
  <c r="B52" i="33" s="1"/>
  <c r="B28" i="33"/>
  <c r="B16" i="33"/>
  <c r="B12" i="33"/>
  <c r="B8" i="33"/>
  <c r="B26" i="33" s="1"/>
  <c r="B37" i="32"/>
  <c r="B48" i="32" s="1"/>
  <c r="B52" i="32" s="1"/>
  <c r="B28" i="32"/>
  <c r="B16" i="32"/>
  <c r="B12" i="32"/>
  <c r="B8" i="32"/>
  <c r="B26" i="32" s="1"/>
  <c r="B37" i="31"/>
  <c r="B48" i="31" s="1"/>
  <c r="B52" i="31" s="1"/>
  <c r="B28" i="31"/>
  <c r="B16" i="31"/>
  <c r="B12" i="31"/>
  <c r="B8" i="31"/>
  <c r="B37" i="30"/>
  <c r="B48" i="30" s="1"/>
  <c r="B52" i="30" s="1"/>
  <c r="B28" i="30"/>
  <c r="B16" i="30"/>
  <c r="B12" i="30"/>
  <c r="B8" i="30"/>
  <c r="B37" i="29"/>
  <c r="B55" i="29" s="1"/>
  <c r="B28" i="29"/>
  <c r="B16" i="29"/>
  <c r="B12" i="29"/>
  <c r="B8" i="29"/>
  <c r="B37" i="28"/>
  <c r="B48" i="28" s="1"/>
  <c r="B52" i="28" s="1"/>
  <c r="B28" i="28"/>
  <c r="B16" i="28"/>
  <c r="B12" i="28"/>
  <c r="B8" i="28"/>
  <c r="B26" i="30" l="1"/>
  <c r="B26" i="31"/>
  <c r="B55" i="33"/>
  <c r="B59" i="33"/>
  <c r="B61" i="33" s="1"/>
  <c r="B32" i="33"/>
  <c r="B65" i="33" s="1"/>
  <c r="B55" i="32"/>
  <c r="B59" i="32"/>
  <c r="B61" i="32" s="1"/>
  <c r="B32" i="32"/>
  <c r="B65" i="32" s="1"/>
  <c r="B55" i="31"/>
  <c r="B59" i="31"/>
  <c r="B61" i="31" s="1"/>
  <c r="B32" i="31"/>
  <c r="B65" i="31" s="1"/>
  <c r="B55" i="30"/>
  <c r="B59" i="30"/>
  <c r="B61" i="30" s="1"/>
  <c r="B32" i="30"/>
  <c r="B65" i="30" s="1"/>
  <c r="B48" i="29"/>
  <c r="B52" i="29" s="1"/>
  <c r="B26" i="29"/>
  <c r="B59" i="29" s="1"/>
  <c r="B61" i="29" s="1"/>
  <c r="B26" i="28"/>
  <c r="B32" i="28"/>
  <c r="B65" i="28" s="1"/>
  <c r="B59" i="28"/>
  <c r="B61" i="28" s="1"/>
  <c r="B55" i="28"/>
  <c r="B32" i="29" l="1"/>
  <c r="B65" i="29" s="1"/>
  <c r="B37" i="27"/>
  <c r="B48" i="27" s="1"/>
  <c r="B52" i="27" s="1"/>
  <c r="B28" i="27"/>
  <c r="B16" i="27"/>
  <c r="B12" i="27"/>
  <c r="B8" i="27"/>
  <c r="B37" i="26"/>
  <c r="B48" i="26" s="1"/>
  <c r="B52" i="26" s="1"/>
  <c r="B28" i="26"/>
  <c r="B16" i="26"/>
  <c r="B12" i="26"/>
  <c r="B8" i="26"/>
  <c r="B37" i="25"/>
  <c r="B48" i="25" s="1"/>
  <c r="B52" i="25" s="1"/>
  <c r="B28" i="25"/>
  <c r="B16" i="25"/>
  <c r="B12" i="25"/>
  <c r="B8" i="25"/>
  <c r="B26" i="25" s="1"/>
  <c r="B37" i="24"/>
  <c r="B48" i="24" s="1"/>
  <c r="B52" i="24" s="1"/>
  <c r="B28" i="24"/>
  <c r="B16" i="24"/>
  <c r="B12" i="24"/>
  <c r="B8" i="24"/>
  <c r="B37" i="23"/>
  <c r="B48" i="23" s="1"/>
  <c r="B52" i="23" s="1"/>
  <c r="B28" i="23"/>
  <c r="B16" i="23"/>
  <c r="B12" i="23"/>
  <c r="B8" i="23"/>
  <c r="B37" i="22"/>
  <c r="B48" i="22" s="1"/>
  <c r="B52" i="22" s="1"/>
  <c r="B28" i="22"/>
  <c r="B16" i="22"/>
  <c r="B12" i="22"/>
  <c r="B8" i="22"/>
  <c r="B37" i="21"/>
  <c r="B48" i="21" s="1"/>
  <c r="B52" i="21" s="1"/>
  <c r="B28" i="21"/>
  <c r="B16" i="21"/>
  <c r="B12" i="21"/>
  <c r="B8" i="21"/>
  <c r="B37" i="20"/>
  <c r="B48" i="20" s="1"/>
  <c r="B52" i="20" s="1"/>
  <c r="B28" i="20"/>
  <c r="B16" i="20"/>
  <c r="B12" i="20"/>
  <c r="B8" i="20"/>
  <c r="B37" i="19"/>
  <c r="B48" i="19" s="1"/>
  <c r="B52" i="19" s="1"/>
  <c r="B28" i="19"/>
  <c r="B16" i="19"/>
  <c r="B12" i="19"/>
  <c r="B8" i="19"/>
  <c r="B37" i="18"/>
  <c r="B48" i="18" s="1"/>
  <c r="B52" i="18" s="1"/>
  <c r="B28" i="18"/>
  <c r="B16" i="18"/>
  <c r="B12" i="18"/>
  <c r="B8" i="18"/>
  <c r="B26" i="18" s="1"/>
  <c r="B37" i="17"/>
  <c r="B48" i="17" s="1"/>
  <c r="B52" i="17" s="1"/>
  <c r="B28" i="17"/>
  <c r="B16" i="17"/>
  <c r="B12" i="17"/>
  <c r="B8" i="17"/>
  <c r="B26" i="19" l="1"/>
  <c r="B26" i="20"/>
  <c r="B26" i="24"/>
  <c r="B59" i="24" s="1"/>
  <c r="B61" i="24" s="1"/>
  <c r="B55" i="27"/>
  <c r="B26" i="27"/>
  <c r="B59" i="27"/>
  <c r="B61" i="27" s="1"/>
  <c r="B32" i="27"/>
  <c r="B65" i="27" s="1"/>
  <c r="B55" i="26"/>
  <c r="B26" i="26"/>
  <c r="B59" i="26"/>
  <c r="B61" i="26" s="1"/>
  <c r="B32" i="26"/>
  <c r="B65" i="26" s="1"/>
  <c r="B55" i="25"/>
  <c r="B59" i="25"/>
  <c r="B61" i="25" s="1"/>
  <c r="B32" i="25"/>
  <c r="B65" i="25" s="1"/>
  <c r="B55" i="24"/>
  <c r="B32" i="24"/>
  <c r="B65" i="24" s="1"/>
  <c r="B55" i="23"/>
  <c r="B26" i="23"/>
  <c r="B32" i="23" s="1"/>
  <c r="B65" i="23" s="1"/>
  <c r="B59" i="23"/>
  <c r="B61" i="23" s="1"/>
  <c r="B55" i="22"/>
  <c r="B26" i="22"/>
  <c r="B32" i="22" s="1"/>
  <c r="B65" i="22" s="1"/>
  <c r="B59" i="22"/>
  <c r="B61" i="22" s="1"/>
  <c r="B55" i="21"/>
  <c r="B26" i="21"/>
  <c r="B32" i="21" s="1"/>
  <c r="B65" i="21" s="1"/>
  <c r="B59" i="21"/>
  <c r="B61" i="21" s="1"/>
  <c r="B55" i="20"/>
  <c r="B59" i="20"/>
  <c r="B61" i="20" s="1"/>
  <c r="B32" i="20"/>
  <c r="B65" i="20" s="1"/>
  <c r="B55" i="19"/>
  <c r="B32" i="19"/>
  <c r="B65" i="19" s="1"/>
  <c r="B59" i="19"/>
  <c r="B61" i="19" s="1"/>
  <c r="B55" i="18"/>
  <c r="B59" i="18"/>
  <c r="B61" i="18" s="1"/>
  <c r="B26" i="17"/>
  <c r="B32" i="17" s="1"/>
  <c r="B65" i="17" s="1"/>
  <c r="B55" i="17"/>
  <c r="B59" i="17"/>
  <c r="B61" i="17" s="1"/>
  <c r="B32" i="18" l="1"/>
  <c r="B65" i="18" s="1"/>
  <c r="B48" i="16" l="1"/>
  <c r="B52" i="16" s="1"/>
  <c r="B28" i="16"/>
  <c r="B16" i="16"/>
  <c r="B12" i="16"/>
  <c r="B8" i="16"/>
  <c r="B55" i="16" l="1"/>
  <c r="B26" i="16"/>
  <c r="B32" i="16"/>
  <c r="B65" i="16" s="1"/>
  <c r="B59" i="16"/>
  <c r="B61" i="16" s="1"/>
  <c r="B37" i="15"/>
  <c r="B48" i="15" s="1"/>
  <c r="B52" i="15" s="1"/>
  <c r="B28" i="15"/>
  <c r="B16" i="15"/>
  <c r="B12" i="15"/>
  <c r="B8" i="15"/>
  <c r="B37" i="14"/>
  <c r="B48" i="14" s="1"/>
  <c r="B52" i="14" s="1"/>
  <c r="B28" i="14"/>
  <c r="B16" i="14"/>
  <c r="B12" i="14"/>
  <c r="B8" i="14"/>
  <c r="B37" i="13"/>
  <c r="B48" i="13" s="1"/>
  <c r="B52" i="13" s="1"/>
  <c r="B28" i="13"/>
  <c r="B16" i="13"/>
  <c r="B12" i="13"/>
  <c r="B8" i="13"/>
  <c r="B37" i="12"/>
  <c r="B48" i="12" s="1"/>
  <c r="B52" i="12" s="1"/>
  <c r="B28" i="12"/>
  <c r="B16" i="12"/>
  <c r="B12" i="12"/>
  <c r="B8" i="12"/>
  <c r="B37" i="11"/>
  <c r="B48" i="11" s="1"/>
  <c r="B52" i="11" s="1"/>
  <c r="B28" i="11"/>
  <c r="B16" i="11"/>
  <c r="B12" i="11"/>
  <c r="B8" i="11"/>
  <c r="B37" i="10"/>
  <c r="B48" i="10" s="1"/>
  <c r="B52" i="10" s="1"/>
  <c r="B28" i="10"/>
  <c r="B16" i="10"/>
  <c r="B12" i="10"/>
  <c r="B8" i="10"/>
  <c r="B55" i="15" l="1"/>
  <c r="B26" i="15"/>
  <c r="B59" i="15"/>
  <c r="B61" i="15" s="1"/>
  <c r="B32" i="15"/>
  <c r="B65" i="15" s="1"/>
  <c r="B55" i="14"/>
  <c r="B26" i="14"/>
  <c r="B32" i="14"/>
  <c r="B65" i="14" s="1"/>
  <c r="B59" i="14"/>
  <c r="B61" i="14" s="1"/>
  <c r="B55" i="13"/>
  <c r="B26" i="13"/>
  <c r="B59" i="13"/>
  <c r="B61" i="13" s="1"/>
  <c r="B32" i="13"/>
  <c r="B65" i="13" s="1"/>
  <c r="B55" i="12"/>
  <c r="B26" i="12"/>
  <c r="B32" i="12"/>
  <c r="B65" i="12" s="1"/>
  <c r="B59" i="12"/>
  <c r="B61" i="12" s="1"/>
  <c r="B55" i="11"/>
  <c r="B26" i="11"/>
  <c r="B59" i="11" s="1"/>
  <c r="B32" i="11"/>
  <c r="B65" i="11" s="1"/>
  <c r="B61" i="11"/>
  <c r="B55" i="10"/>
  <c r="B26" i="10"/>
  <c r="B32" i="10"/>
  <c r="B65" i="10" s="1"/>
  <c r="B59" i="10"/>
  <c r="B61" i="10" s="1"/>
  <c r="B37" i="9" l="1"/>
  <c r="B48" i="9" s="1"/>
  <c r="B52" i="9" s="1"/>
  <c r="B28" i="9"/>
  <c r="B16" i="9"/>
  <c r="B12" i="9"/>
  <c r="B26" i="9" s="1"/>
  <c r="B32" i="9" s="1"/>
  <c r="B65" i="9" s="1"/>
  <c r="B59" i="9" l="1"/>
  <c r="B61" i="9" s="1"/>
  <c r="B55" i="9"/>
  <c r="B37" i="8"/>
  <c r="B48" i="8" s="1"/>
  <c r="B52" i="8" s="1"/>
  <c r="B28" i="8"/>
  <c r="B16" i="8"/>
  <c r="B12" i="8"/>
  <c r="B8" i="8"/>
  <c r="B37" i="7"/>
  <c r="B28" i="7"/>
  <c r="B16" i="7"/>
  <c r="B12" i="7"/>
  <c r="B8" i="7"/>
  <c r="B28" i="6"/>
  <c r="B48" i="7" l="1"/>
  <c r="B52" i="7" s="1"/>
  <c r="B55" i="7"/>
  <c r="B55" i="8"/>
  <c r="B26" i="8"/>
  <c r="B32" i="8" s="1"/>
  <c r="B65" i="8" s="1"/>
  <c r="B26" i="7"/>
  <c r="B32" i="7"/>
  <c r="B65" i="7" s="1"/>
  <c r="B59" i="7" l="1"/>
  <c r="B61" i="7" s="1"/>
  <c r="B59" i="8"/>
  <c r="B61" i="8" s="1"/>
  <c r="B37" i="6"/>
  <c r="B48" i="6" s="1"/>
  <c r="B52" i="6" s="1"/>
  <c r="B16" i="6"/>
  <c r="B12" i="6"/>
  <c r="B8" i="6"/>
  <c r="B26" i="6" s="1"/>
  <c r="B32" i="6" s="1"/>
  <c r="B59" i="6" l="1"/>
  <c r="B61" i="6" s="1"/>
  <c r="B55" i="6"/>
  <c r="B65" i="6" l="1"/>
  <c r="B37" i="5" l="1"/>
  <c r="B55" i="5" s="1"/>
  <c r="B48" i="5" l="1"/>
  <c r="B52" i="5" s="1"/>
  <c r="B28" i="5"/>
  <c r="B16" i="5" l="1"/>
  <c r="B12" i="5"/>
  <c r="B8" i="5"/>
  <c r="B26" i="5" s="1"/>
  <c r="B16" i="1"/>
  <c r="B12" i="1"/>
  <c r="B8" i="1"/>
  <c r="B26" i="1" l="1"/>
  <c r="B59" i="1" s="1"/>
  <c r="B59" i="5"/>
  <c r="B61" i="5" s="1"/>
  <c r="B32" i="5"/>
  <c r="B65" i="5" s="1"/>
  <c r="B61" i="1" l="1"/>
  <c r="B32" i="1"/>
</calcChain>
</file>

<file path=xl/sharedStrings.xml><?xml version="1.0" encoding="utf-8"?>
<sst xmlns="http://schemas.openxmlformats.org/spreadsheetml/2006/main" count="1437" uniqueCount="157">
  <si>
    <t>אלפי ₪</t>
  </si>
  <si>
    <t xml:space="preserve">הוצאות ישירות שאינן מסוג עמלת ניהול חיצוני </t>
  </si>
  <si>
    <t>1. סך הכל עמלות קנייה ומכירה של ניירות ערך סחירים</t>
  </si>
  <si>
    <t>א. סך עמלות קנייה ומכירה של ניירות ערך סחירים לצדדים קשורים</t>
  </si>
  <si>
    <t>ב. סך עמלות קנייה ומכירה של ניירות ערך סחירים לצדדים שאינם קשורים</t>
  </si>
  <si>
    <t>א. סך עמלות קסטודיאן לצדדים קשורים</t>
  </si>
  <si>
    <t>ב. סך עמלות קסטודיאן לצדדים שאינם קשורים</t>
  </si>
  <si>
    <t>3. סך הכל הוצאות הנובעות מהשקעות לא סחירות</t>
  </si>
  <si>
    <r>
      <t>א.</t>
    </r>
    <r>
      <rPr>
        <b/>
        <strike/>
        <sz val="11"/>
        <color theme="1"/>
        <rFont val="Arial"/>
        <family val="2"/>
      </rPr>
      <t xml:space="preserve"> </t>
    </r>
    <r>
      <rPr>
        <b/>
        <sz val="11"/>
        <color theme="1"/>
        <rFont val="Arial"/>
        <family val="2"/>
      </rPr>
      <t xml:space="preserve">הוצאה הנובעת מהשקעה בניירות ערך לא סחירים או ממתן הלוואה למי שאינו עמית או מבוטח </t>
    </r>
  </si>
  <si>
    <t xml:space="preserve">ב. הוצאה הנובעת מהשקעה בזכויות במקרקעין </t>
  </si>
  <si>
    <t>4. מסים החלים על משקיע מוסדי, על נכסיו, על הכנסותיו ועל עסקאות שנעשו בנכסיו</t>
  </si>
  <si>
    <t>5. סך הוצאות בעד ניהול תביעות</t>
  </si>
  <si>
    <t>6. סך הוצאות בעד מתן משכנתאות</t>
  </si>
  <si>
    <t>7. סך הכל הוצאות ישירות שאינן מסוג עמלת ניהול חיצוני (סכום סעיפים 1 עד 6)</t>
  </si>
  <si>
    <t>8. שווי ממוצע של נכסי הקופה או המסלול (ממוצע פשוט של סעיפים8א ו- 8ב)</t>
  </si>
  <si>
    <t>9. שיעור שנתי של הוצאות ישירות שאינן מסוג עמלת ניהול חיצוני (חלוקה של סעיף 7 בסעיף 8)</t>
  </si>
  <si>
    <t>הוצאות ישירות מסוג עמלת ניהול חיצוני</t>
  </si>
  <si>
    <t xml:space="preserve">10 . סך דמי ניהול משתנים – החלק מתשלום עמלת ניהול חיצוני שנגזר מתשואת הנכסים </t>
  </si>
  <si>
    <t>11.   סה"כ הוצאות ישירות מסוג "עמלת ניהול חיצוני" (סכום סעיפים 11.א עד11.ט)</t>
  </si>
  <si>
    <t xml:space="preserve">א. סך תשלומים הנובעים מהשקעה בקרנות השקעה בישראל </t>
  </si>
  <si>
    <t>ב. סך תשלומים הנובעים מהשקעה בקרנות השקעה בחו"ל</t>
  </si>
  <si>
    <t>ג. סך תשלומים למנהלי תיקים ישראלים בגין השקעה בחו"ל</t>
  </si>
  <si>
    <t xml:space="preserve">ד. סך תשלומים למנהלי תיקים זרים </t>
  </si>
  <si>
    <t>ה. סך תשלומים בגין השקעה בקרנות סל כאשר 75 אחוזים לפחות מנכסי הקרן הם נכסים שהונפקו במדינת ישראל לפי מדדים שעליהם הורה הממונה ובתנאים שהורה</t>
  </si>
  <si>
    <t>ו.   סך תשלומים בגין השקעה בקרנות סל כאשר 75 אחוזים לפחות מנכסי הקרן הם נכסים שלא הונפקו במדינת ישראל ואינם נסחרים או מוחזקים בה</t>
  </si>
  <si>
    <t>ז.  סך תשלומים בגין השקעה בקרנות נאמנות ישראליות כאשר 75 אחוזים לפחות מנכסי הקרן מושקעים בנכסים שלא הונפקו במדינת ישראל ואינם נסחרים או מוחזקים בה</t>
  </si>
  <si>
    <t>ח.  סך תשלומים בגין השקעה בקרנות נאמנות זרות כאשר 75 אחוזים לפחות מנכסי הקרן מושקעים בנכסים שלא הונפקו במדינת ישראל ואינם נסחרים או מוחזקים בה</t>
  </si>
  <si>
    <t xml:space="preserve"> ט. סך תשלומים בגין השקעה בקרן טכנולוגיה עילית</t>
  </si>
  <si>
    <r>
      <t xml:space="preserve">12. שיעור עמלת ניהול חיצוני בפועל </t>
    </r>
    <r>
      <rPr>
        <sz val="12"/>
        <color theme="1"/>
        <rFont val="Arial"/>
        <family val="2"/>
      </rPr>
      <t xml:space="preserve"> </t>
    </r>
    <r>
      <rPr>
        <b/>
        <sz val="11"/>
        <color theme="1"/>
        <rFont val="Arial"/>
        <family val="2"/>
      </rPr>
      <t>לפני החזר, ככל שבוצע (חלוקה של סעיף 11 בסעיף 8.ב)</t>
    </r>
  </si>
  <si>
    <t>13. שיעור מגבלת עמלת ניהול חיצוני שהמשקיע המוסדי הצהיר עליה עבור שנת הכספים שהסתיימה</t>
  </si>
  <si>
    <t>14. ההפרש בין שיעור מגבלת עמלת ניהול חיצוני מוצהרת לבין שיעור  עמלת ניהול חיצוני בפועל (סעיף 13 פחות סעיף 12)</t>
  </si>
  <si>
    <t>15.א סכום שהוחזר לחוסכים (אם הוחזר)</t>
  </si>
  <si>
    <t>15.ב שיעור עמלת ניהול חיצוני בפועל לאחר החזר, (חלוקה של התוצאה של סעיף 11 בניכוי סעיף 15א, בסעיף 8.ב)</t>
  </si>
  <si>
    <t>סך הכל הוצאות ישירות בפועל (למעט דמי ניהול משתנים כאמור בסעיף 10)</t>
  </si>
  <si>
    <t>16. סך כל הוצאות ישירות (סכום של סעיף 7 וסעיף 1 1בניכוי סעיף 15א)</t>
  </si>
  <si>
    <t>17. שיעור סך ההוצאות הישירות מתוך יתרת נכסים ממוצעת (חלוקה של סעיף 16 בסעיף 8)</t>
  </si>
  <si>
    <t>סך הכל הוצאות ישירות (לצורך חישוב שיעור עלות שנתית צפויה)</t>
  </si>
  <si>
    <t>19. De: שיעור הוצאות ישירות (סכום של סעיף 9 וסעיף 18)</t>
  </si>
  <si>
    <t>2. סך הכל דמי שמירה בשל ניירות ערך סחירים וכל עמלה שגובה מי שמבצע את משמרות ניירות הערך עמלות (קסטודיאן)</t>
  </si>
  <si>
    <t>16. סך כל הוצאות ישירות (סכום של סעיף 7 וסעיף 11 בניכוי סעיף 15א)</t>
  </si>
  <si>
    <t>ברוקארז'- עמלות קנייה ומכירה בגין ביצוע עסקאות בניירות ערך סחירים</t>
  </si>
  <si>
    <t>צדדים קשורים</t>
  </si>
  <si>
    <t>סך עמלות ברוקראז'</t>
  </si>
  <si>
    <t>עמלות קסטודיאן</t>
  </si>
  <si>
    <t>סך עמלות קסטודיאן</t>
  </si>
  <si>
    <t>הוצאה הנובעת מהשקעה בניירות ערך לא סחירים או ממתן הלוואה</t>
  </si>
  <si>
    <t>סך הוצאות הנובעות מהשקעה בניירות ערך לא סחירים או ממתן הלוואה</t>
  </si>
  <si>
    <t>הוצאה הנובעת מהשקעה בזכויות מקרקעין</t>
  </si>
  <si>
    <t>סך הוצאות הנובעות מהשקעה בזכויות מקרקעין</t>
  </si>
  <si>
    <t>מסים החלים על הנכסים, ההכנסות והעסקאות</t>
  </si>
  <si>
    <t>הוצאה הנובעת בעד ניהול תביעה או תובענה</t>
  </si>
  <si>
    <t>סך הוצאות הנובעות בעד ניהול תביעה או תובענה</t>
  </si>
  <si>
    <t>הוצאה הנובעת ממתן משכנתא</t>
  </si>
  <si>
    <t>סך הוצאות בעד מתן משכנתאות</t>
  </si>
  <si>
    <r>
      <t>(3)</t>
    </r>
    <r>
      <rPr>
        <sz val="7"/>
        <color theme="1"/>
        <rFont val="Times New Roman"/>
        <family val="1"/>
      </rPr>
      <t xml:space="preserve">    </t>
    </r>
    <r>
      <rPr>
        <sz val="10"/>
        <color theme="1"/>
        <rFont val="Arial"/>
        <family val="2"/>
      </rPr>
      <t>אחרים</t>
    </r>
  </si>
  <si>
    <r>
      <t>סך הכל עמלות והוצאות</t>
    </r>
    <r>
      <rPr>
        <sz val="10"/>
        <color theme="1"/>
        <rFont val="Arial"/>
        <family val="2"/>
      </rPr>
      <t xml:space="preserve"> </t>
    </r>
    <r>
      <rPr>
        <b/>
        <sz val="10"/>
        <color theme="1"/>
        <rFont val="Arial"/>
        <family val="2"/>
      </rPr>
      <t>שאינן עמלות ניהול חיצוני</t>
    </r>
  </si>
  <si>
    <t>אלפי ש"ח</t>
  </si>
  <si>
    <t>תשלום הנובע מהשקעה בקרנות השקעה בישראל</t>
  </si>
  <si>
    <t>סך תשלומים הנובעים מהשקעה בקרנות השקעה בישראל</t>
  </si>
  <si>
    <t>תשלום הנובע מהשקעה בקרנות השקעה בחו"ל</t>
  </si>
  <si>
    <r>
      <t>(2)</t>
    </r>
    <r>
      <rPr>
        <sz val="7"/>
        <color theme="1"/>
        <rFont val="Times New Roman"/>
        <family val="1"/>
      </rPr>
      <t xml:space="preserve">    </t>
    </r>
    <r>
      <rPr>
        <sz val="10"/>
        <color theme="1"/>
        <rFont val="Arial"/>
        <family val="2"/>
      </rPr>
      <t>אחרים</t>
    </r>
  </si>
  <si>
    <t>סך תשלומים הנובעים מהשקעה בקרנות השקעה בחו"ל</t>
  </si>
  <si>
    <t>תשלום למנהל תיקים ישראלי</t>
  </si>
  <si>
    <t>סך תשלומים למנהלי תיקים ישראליים</t>
  </si>
  <si>
    <t>תשלום למנהל תיקים זר</t>
  </si>
  <si>
    <t>סך תשלום למנהלי תיקים זרים</t>
  </si>
  <si>
    <t>סך תשלומים בגין השקעה בקרן סל כאשר 75% לפחות מנכסי הקרן הם נכסים שלא הונפקו במדינת ישראל ואינם נסחרים או מוחזקים בה</t>
  </si>
  <si>
    <t>סך תשלום למנהלי קרנות סל</t>
  </si>
  <si>
    <t>סך תשלומים בגין השקעה בקרן סל כאשר 75% לפחות מנכסי הקרן הם נכסים שהונפקו במדינת ישראל לפי מדדים שעליהם הורה הממונה ובתנאים שהורה</t>
  </si>
  <si>
    <t xml:space="preserve">סך תשלום למנהלי קרן סל </t>
  </si>
  <si>
    <t>תשלום בגין השקעה בקרנות נאמנות ישראליות כאשר 75% לפחות מנכסי הקרן מושקעים בנכסים שלא הונפקו במדינת ישראל ואינם נסחרים או מוחזקים בה</t>
  </si>
  <si>
    <t>קרן נאמנות ישראלית</t>
  </si>
  <si>
    <t>סך תשלומים למנהלי קרנות נאמנות ישראליות</t>
  </si>
  <si>
    <t>תשלום בגין השקעה בקרנות נאמנות זרות כאשר 75% לפחות מנכסי הקרן מושקעים בנכסים שלא הונפקו במדינת ישראל ואינם נסחרים או מוחזקים בה</t>
  </si>
  <si>
    <t>סך תשלומים בגין השקעה בקרנות נאמנות זרות</t>
  </si>
  <si>
    <t>תשלומים בגין השקעה בקרן טכנולוגיה עילית</t>
  </si>
  <si>
    <t>סך תשלום בגין השקעה בקרן טכנולוגיה עילית</t>
  </si>
  <si>
    <t>סך הכל עמלות ניהול חיצוני</t>
  </si>
  <si>
    <t>תשלום של דמי ניהול משתנים</t>
  </si>
  <si>
    <t>סך דמי ניהול משתנים</t>
  </si>
  <si>
    <t>סך הכל נכסים לסוף שנה קודמת</t>
  </si>
  <si>
    <t>שם חברת הביטוח: הכשרה חברה לביטוח - משתתפות ברווחים</t>
  </si>
  <si>
    <t>א. השווי המשוערך של  נכסי הקופה או המסלול נכון ליום 31 בדצמבר של שנת הכספים שהסתיימה 2023</t>
  </si>
  <si>
    <r>
      <t xml:space="preserve">ב. השווי המשוערך של נכסי הקופה או המסלול נכון ליום 31 בדצמבר של שנת הכספים שהסתיימה לפני 2022 </t>
    </r>
    <r>
      <rPr>
        <sz val="12"/>
        <color theme="1"/>
        <rFont val="Arial"/>
        <family val="2"/>
      </rPr>
      <t xml:space="preserve"> </t>
    </r>
    <r>
      <rPr>
        <b/>
        <sz val="11"/>
        <color theme="1"/>
        <rFont val="Arial"/>
        <family val="2"/>
      </rPr>
      <t>או לתקופה אחרת לפי העניין</t>
    </r>
  </si>
  <si>
    <t xml:space="preserve">18. שיעור מגבלת עמלת ניהול חיצוני שהמשקיע המוסדי הצהיר עליה בהתאם לתקנה 2א לתקנות הוצאות ישירות עבור שנת הכספים הבאה </t>
  </si>
  <si>
    <t>שם חברת הביטוח: הכשרה חברה לביטוח -  קרן ט</t>
  </si>
  <si>
    <t>שם חברת הביטוח: הכשרה חברה לביטוח - קרן י</t>
  </si>
  <si>
    <t>שם חברת הביטוח: הכשרה חברה לביטוח - מסלולית כללית</t>
  </si>
  <si>
    <r>
      <t xml:space="preserve">נספח 1- סך  ההוצאות הישירות ששולמו בעד כל סוג של הוצאה ישירה לתקופה המסתיימת ביום </t>
    </r>
    <r>
      <rPr>
        <b/>
        <sz val="14"/>
        <color theme="1"/>
        <rFont val="Arial Narrow"/>
        <family val="2"/>
      </rPr>
      <t>31.12.2023</t>
    </r>
  </si>
  <si>
    <t xml:space="preserve">  31.12.2023 נספח 1- סך  ההוצאות הישירות ששולמו בעד כל סוג של הוצאה ישירה לתקופה המסתיימת ביום</t>
  </si>
  <si>
    <t>שם חברת הביטוח: הכשרה חברה לביטוח - מסלולית אג"ח</t>
  </si>
  <si>
    <t>שם חברת הביטוח: הכשרה חברה לביטוח - מסלולית מניות</t>
  </si>
  <si>
    <t>שם חברת הביטוח: הכשרה חברה לביטוח - הכשרה שקלי טווח קצר</t>
  </si>
  <si>
    <t>שם חברת הביטוח: הכשרה חברה לביטוח - הכשרה לבני 50 ומטה</t>
  </si>
  <si>
    <t>שם חברת הביטוח: הכשרה חברה לביטוח - הכשרה לבני 50-60</t>
  </si>
  <si>
    <t>שם חברת הביטוח: הכשרה חברה לביטוח - הכשרה לבני 60 ומעלה</t>
  </si>
  <si>
    <t>שם חברת הביטוח: הכשרה חברה לביטוח - הכשרה מקבלי קצבה</t>
  </si>
  <si>
    <t>שם חברת הביטוח: הכשרה חברה לביטוח - הכשרה אג"ח</t>
  </si>
  <si>
    <t>שם חברת הביטוח: הכשרה חברה לביטוח - הכשרה עוקב מדדים גמיש</t>
  </si>
  <si>
    <t>שם חברת הביטוח: הכשרה חברה לביטוח - הכשרה משולב סחיר</t>
  </si>
  <si>
    <t>שם חברת הביטוח: הכשרה חברה לביטוח - בסט אינווסט אלטשולר שחם כללי</t>
  </si>
  <si>
    <t>שם חברת הביטוח: הכשרה חברה לביטוח - בסט אינווסט אלטשולר שחם מניות</t>
  </si>
  <si>
    <t>שם חברת הביטוח: הכשרה חברה לביטוח - בסט אינווסט אלטשולר שחם אג"ח</t>
  </si>
  <si>
    <t>שם חברת הביטוח: הכשרה חברה לביטוח - בסט אינווסט ילין לפידות כללי</t>
  </si>
  <si>
    <t>שם חברת הביטוח: הכשרה חברה לביטוח - בסט אינווסט ילין לפידות מניות</t>
  </si>
  <si>
    <t>שם חברת הביטוח: הכשרה חברה לביטוח - בסט אינווסט ילין לפידות אג"ח</t>
  </si>
  <si>
    <t>שם חברת הביטוח: הכשרה חברה לביטוח - בסט אינווסט מיטב דש כללי</t>
  </si>
  <si>
    <t>שם חברת הביטוח: הכשרה חברה לביטוח - בסט אינווסט מיטב דש מניות</t>
  </si>
  <si>
    <t>שם חברת הביטוח: הכשרה חברה לביטוח - בסט אינווסט מיטב דש אג"ח</t>
  </si>
  <si>
    <t>שם חברת הביטוח: הכשרה חברה לביטוח - בסט אינווסט אקסלנס נשואה פסיבי כללי</t>
  </si>
  <si>
    <t>שם חברת הביטוח: הכשרה חברה לביטוח - בסט אינווסט מור כללי</t>
  </si>
  <si>
    <t>שם חברת הביטוח: הכשרה חברה לביטוח - בסט אינווסט מור מניות</t>
  </si>
  <si>
    <t>שם חברת הביטוח: הכשרה חברה לביטוח - בסט אינווסט מור אג"ח</t>
  </si>
  <si>
    <t>שם חברת הביטוח: הכשרה חברה לביטוח - בסט אינווסט אנליסט כללי</t>
  </si>
  <si>
    <t>שם חברת הביטוח: הכשרה חברה לביטוח - בסט אינווסט אנליסט מניות</t>
  </si>
  <si>
    <t>שם חברת הביטוח: הכשרה חברה לביטוח - בסט אינווסט אנליסט אג"ח</t>
  </si>
  <si>
    <t xml:space="preserve">   (1) בנק מזרחי</t>
  </si>
  <si>
    <t xml:space="preserve">   (2) אחרים</t>
  </si>
  <si>
    <t>צדדים קשורים :</t>
  </si>
  <si>
    <t>צדדים שאינם קשורים :</t>
  </si>
  <si>
    <t>צדדים שאינם קשורים  :</t>
  </si>
  <si>
    <t xml:space="preserve">   (2) בנק לאומי</t>
  </si>
  <si>
    <t xml:space="preserve">   (3) אחרים</t>
  </si>
  <si>
    <t xml:space="preserve">  (1)  עו"ד הרצוג פוקס נאמן</t>
  </si>
  <si>
    <t xml:space="preserve">  (2)  מ.ל.פ אחזקות בע"מ</t>
  </si>
  <si>
    <t xml:space="preserve">  (3)  BDO זיו הפאט</t>
  </si>
  <si>
    <t xml:space="preserve">  (4)  אחרים</t>
  </si>
  <si>
    <r>
      <t xml:space="preserve">נספח 2 – פרוט עמלות והוצאות שאינן עמלות ניהול חיצוני לשנה המסתיימת ביום: </t>
    </r>
    <r>
      <rPr>
        <b/>
        <sz val="12"/>
        <color theme="1"/>
        <rFont val="Arial Narrow"/>
        <family val="2"/>
      </rPr>
      <t>31.12.2023</t>
    </r>
  </si>
  <si>
    <r>
      <t xml:space="preserve">נספח 3 - פירוט עמלות ניהול חיצוני לשנה המסתיימת ביום: </t>
    </r>
    <r>
      <rPr>
        <b/>
        <sz val="12"/>
        <color theme="1"/>
        <rFont val="Arial Narrow"/>
        <family val="2"/>
      </rPr>
      <t>31.12.2023</t>
    </r>
  </si>
  <si>
    <r>
      <t>(1)</t>
    </r>
    <r>
      <rPr>
        <sz val="7"/>
        <color theme="1"/>
        <rFont val="Times New Roman"/>
        <family val="1"/>
      </rPr>
      <t> </t>
    </r>
    <r>
      <rPr>
        <sz val="12"/>
        <color theme="1"/>
        <rFont val="Times New Roman"/>
        <family val="1"/>
      </rPr>
      <t>  </t>
    </r>
    <r>
      <rPr>
        <sz val="10"/>
        <color theme="1"/>
        <rFont val="Arial"/>
        <family val="2"/>
        <scheme val="minor"/>
      </rPr>
      <t>קרן טוטאל</t>
    </r>
  </si>
  <si>
    <t>(1) פסגות קרנות נאמנות</t>
  </si>
  <si>
    <t>(2) קסם קרנות נאמנות</t>
  </si>
  <si>
    <t>(3) מגדל קרנות נאמנות</t>
  </si>
  <si>
    <t>(4) אחרים</t>
  </si>
  <si>
    <t xml:space="preserve">  (1)  INDIA  ACORN ICAV</t>
  </si>
  <si>
    <t xml:space="preserve">  (2)  KOTAK</t>
  </si>
  <si>
    <t xml:space="preserve">  (3)  Comgest</t>
  </si>
  <si>
    <t xml:space="preserve">  (4)  UTI</t>
  </si>
  <si>
    <t xml:space="preserve">  (5)  אחרים</t>
  </si>
  <si>
    <r>
      <t>(1)</t>
    </r>
    <r>
      <rPr>
        <sz val="7"/>
        <color theme="1"/>
        <rFont val="Times New Roman"/>
        <family val="1"/>
      </rPr>
      <t xml:space="preserve">    </t>
    </r>
    <r>
      <rPr>
        <sz val="10"/>
        <color theme="1"/>
        <rFont val="Arial"/>
        <family val="2"/>
      </rPr>
      <t>איביאי טכנולוגיה עלית</t>
    </r>
  </si>
  <si>
    <t xml:space="preserve">  (1)  ISHARES</t>
  </si>
  <si>
    <t xml:space="preserve">  (3)  GLOBAL X</t>
  </si>
  <si>
    <t xml:space="preserve">  (4)  Invesco Capital Management LLC</t>
  </si>
  <si>
    <t xml:space="preserve">  (5)  Guggenheim Funds</t>
  </si>
  <si>
    <t xml:space="preserve">  (2)  STATE STREET-SPDRS</t>
  </si>
  <si>
    <t xml:space="preserve">  (6)  אחרים</t>
  </si>
  <si>
    <t xml:space="preserve">  (1)  הראל קרנות מדד</t>
  </si>
  <si>
    <t xml:space="preserve">  (2)  קסם קרנות נאמנות</t>
  </si>
  <si>
    <t xml:space="preserve">  (3)  מגדל קרנות נאמנות</t>
  </si>
  <si>
    <t xml:space="preserve">  (4)  מור קרנות נאמנות</t>
  </si>
  <si>
    <t xml:space="preserve">  (5)  מיטב קרנות נאמנות</t>
  </si>
  <si>
    <t xml:space="preserve">  (2)  קרן SG VC 3</t>
  </si>
  <si>
    <t xml:space="preserve">  (1)  קרן SG VC 4</t>
  </si>
  <si>
    <t xml:space="preserve">  (3)  קרן SG VC 5</t>
  </si>
  <si>
    <r>
      <t>(1)</t>
    </r>
    <r>
      <rPr>
        <sz val="7"/>
        <color theme="1"/>
        <rFont val="Times New Roman"/>
        <family val="1"/>
      </rPr>
      <t> </t>
    </r>
    <r>
      <rPr>
        <sz val="12"/>
        <color theme="1"/>
        <rFont val="Times New Roman"/>
        <family val="1"/>
      </rPr>
      <t>  </t>
    </r>
    <r>
      <rPr>
        <sz val="10"/>
        <color theme="1"/>
        <rFont val="Arial"/>
        <family val="2"/>
        <scheme val="minor"/>
      </rPr>
      <t>קרן JTLV 2</t>
    </r>
  </si>
  <si>
    <r>
      <t>(2)</t>
    </r>
    <r>
      <rPr>
        <sz val="7"/>
        <color theme="1"/>
        <rFont val="Times New Roman"/>
        <family val="1"/>
      </rPr>
      <t> </t>
    </r>
    <r>
      <rPr>
        <sz val="12"/>
        <color theme="1"/>
        <rFont val="Times New Roman"/>
        <family val="1"/>
      </rPr>
      <t>  </t>
    </r>
    <r>
      <rPr>
        <sz val="10"/>
        <color theme="1"/>
        <rFont val="Arial"/>
        <family val="2"/>
        <scheme val="minor"/>
      </rPr>
      <t>קרן להב 2</t>
    </r>
    <r>
      <rPr>
        <sz val="10"/>
        <color theme="1"/>
        <rFont val="Times New Roman"/>
        <family val="1"/>
      </rPr>
      <t xml:space="preserve"> </t>
    </r>
  </si>
  <si>
    <t xml:space="preserve">18. שיעור מגבלת עמלת ניהול חיצוני שהמשקיע המוסדי הצהיר עליה בהתאם לתקנה 2א לתקנות הוצאות ישירות עבור שנת הכספים הבאה 20XX +1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</si>
</sst>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 * #,##0.00_ ;_ * \-#,##0.00_ ;_ * &quot;-&quot;??_ ;_ @_ "/>
  </numFmts>
  <fonts count="31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1"/>
      <color theme="1"/>
      <name val="Calibri"/>
      <family val="2"/>
    </font>
    <font>
      <b/>
      <sz val="10"/>
      <color theme="1"/>
      <name val="Arial"/>
      <family val="2"/>
    </font>
    <font>
      <b/>
      <sz val="11"/>
      <color rgb="FF000000"/>
      <name val="Arial"/>
      <family val="2"/>
    </font>
    <font>
      <b/>
      <sz val="11"/>
      <color theme="1"/>
      <name val="Arial"/>
      <family val="2"/>
    </font>
    <font>
      <sz val="11"/>
      <color rgb="FF000000"/>
      <name val="Arial"/>
      <family val="2"/>
    </font>
    <font>
      <b/>
      <strike/>
      <sz val="11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b/>
      <sz val="14"/>
      <color theme="1"/>
      <name val="Arial Narrow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  <scheme val="minor"/>
    </font>
    <font>
      <sz val="11"/>
      <color theme="0"/>
      <name val="Arial"/>
      <family val="2"/>
      <scheme val="minor"/>
    </font>
    <font>
      <b/>
      <sz val="10"/>
      <color rgb="FF000080"/>
      <name val="Arial"/>
      <family val="2"/>
    </font>
    <font>
      <sz val="13"/>
      <color theme="1"/>
      <name val="Arial"/>
      <family val="2"/>
    </font>
    <font>
      <sz val="7"/>
      <color theme="1"/>
      <name val="Times New Roman"/>
      <family val="1"/>
    </font>
    <font>
      <sz val="10"/>
      <color rgb="FF00008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b/>
      <sz val="11"/>
      <color indexed="8"/>
      <name val="Arial"/>
      <family val="2"/>
    </font>
    <font>
      <b/>
      <sz val="12"/>
      <color theme="1"/>
      <name val="Arial Narrow"/>
      <family val="2"/>
    </font>
    <font>
      <sz val="10"/>
      <color theme="1"/>
      <name val="Arial"/>
      <family val="2"/>
      <charset val="177"/>
      <scheme val="minor"/>
    </font>
    <font>
      <b/>
      <sz val="10"/>
      <color theme="1"/>
      <name val="Arial"/>
      <family val="2"/>
      <charset val="177"/>
    </font>
    <font>
      <b/>
      <sz val="10"/>
      <color rgb="FF000000"/>
      <name val="Arial"/>
      <family val="2"/>
    </font>
    <font>
      <sz val="12"/>
      <color theme="1"/>
      <name val="Times New Roman"/>
      <family val="1"/>
    </font>
    <font>
      <sz val="10"/>
      <color theme="1"/>
      <name val="Arial"/>
      <family val="2"/>
      <scheme val="minor"/>
    </font>
    <font>
      <sz val="10"/>
      <color theme="1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theme="6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rgb="FFD9D9D9"/>
        <bgColor indexed="64"/>
      </patternFill>
    </fill>
    <fill>
      <patternFill patternType="solid">
        <fgColor rgb="FFA6A6A6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</fills>
  <borders count="30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 style="medium">
        <color rgb="FF808080"/>
      </bottom>
      <diagonal/>
    </border>
    <border>
      <left/>
      <right style="medium">
        <color rgb="FF808080"/>
      </right>
      <top style="medium">
        <color rgb="FF808080"/>
      </top>
      <bottom style="medium">
        <color rgb="FF808080"/>
      </bottom>
      <diagonal/>
    </border>
    <border>
      <left style="medium">
        <color rgb="FF808080"/>
      </left>
      <right style="medium">
        <color rgb="FF808080"/>
      </right>
      <top/>
      <bottom style="medium">
        <color rgb="FF808080"/>
      </bottom>
      <diagonal/>
    </border>
    <border>
      <left/>
      <right style="medium">
        <color rgb="FF808080"/>
      </right>
      <top/>
      <bottom style="medium">
        <color rgb="FF808080"/>
      </bottom>
      <diagonal/>
    </border>
    <border>
      <left/>
      <right style="medium">
        <color rgb="FF808080"/>
      </right>
      <top/>
      <bottom/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medium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</borders>
  <cellStyleXfs count="20">
    <xf numFmtId="0" fontId="0" fillId="0" borderId="0"/>
    <xf numFmtId="0" fontId="12" fillId="0" borderId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" fillId="0" borderId="0"/>
    <xf numFmtId="0" fontId="1" fillId="0" borderId="0"/>
    <xf numFmtId="0" fontId="1" fillId="0" borderId="0"/>
    <xf numFmtId="0" fontId="14" fillId="0" borderId="0"/>
    <xf numFmtId="0" fontId="14" fillId="2" borderId="0" applyNumberFormat="0" applyBorder="0" applyAlignment="0" applyProtection="0"/>
    <xf numFmtId="0" fontId="15" fillId="3" borderId="0" applyNumberFormat="0" applyBorder="0" applyAlignment="0" applyProtection="0"/>
    <xf numFmtId="0" fontId="1" fillId="0" borderId="0"/>
    <xf numFmtId="0" fontId="12" fillId="0" borderId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4">
    <xf numFmtId="0" fontId="0" fillId="0" borderId="0" xfId="0"/>
    <xf numFmtId="0" fontId="3" fillId="0" borderId="0" xfId="0" applyFont="1" applyAlignment="1">
      <alignment horizontal="center" vertical="center" readingOrder="2"/>
    </xf>
    <xf numFmtId="0" fontId="10" fillId="0" borderId="0" xfId="0" applyFont="1" applyAlignment="1">
      <alignment horizontal="center" vertical="center" readingOrder="2"/>
    </xf>
    <xf numFmtId="0" fontId="3" fillId="6" borderId="5" xfId="0" applyFont="1" applyFill="1" applyBorder="1" applyAlignment="1">
      <alignment horizontal="justify" vertical="center" wrapText="1" readingOrder="2"/>
    </xf>
    <xf numFmtId="0" fontId="17" fillId="6" borderId="7" xfId="0" applyFont="1" applyFill="1" applyBorder="1" applyAlignment="1">
      <alignment horizontal="justify" vertical="center" wrapText="1" readingOrder="2"/>
    </xf>
    <xf numFmtId="0" fontId="6" fillId="7" borderId="7" xfId="0" applyFont="1" applyFill="1" applyBorder="1" applyAlignment="1">
      <alignment horizontal="justify" vertical="center" wrapText="1" readingOrder="2"/>
    </xf>
    <xf numFmtId="0" fontId="3" fillId="6" borderId="8" xfId="0" applyFont="1" applyFill="1" applyBorder="1" applyAlignment="1">
      <alignment horizontal="right" vertical="center" wrapText="1" readingOrder="2"/>
    </xf>
    <xf numFmtId="0" fontId="17" fillId="7" borderId="7" xfId="0" applyFont="1" applyFill="1" applyBorder="1" applyAlignment="1">
      <alignment horizontal="justify" vertical="center" wrapText="1" readingOrder="2"/>
    </xf>
    <xf numFmtId="0" fontId="0" fillId="0" borderId="0" xfId="0" applyAlignment="1">
      <alignment horizontal="right"/>
    </xf>
    <xf numFmtId="0" fontId="16" fillId="6" borderId="6" xfId="0" applyFont="1" applyFill="1" applyBorder="1" applyAlignment="1">
      <alignment horizontal="right" vertical="center" wrapText="1" readingOrder="2"/>
    </xf>
    <xf numFmtId="0" fontId="8" fillId="6" borderId="8" xfId="0" applyFont="1" applyFill="1" applyBorder="1" applyAlignment="1">
      <alignment horizontal="right" vertical="center" wrapText="1" readingOrder="2"/>
    </xf>
    <xf numFmtId="0" fontId="8" fillId="6" borderId="9" xfId="0" applyFont="1" applyFill="1" applyBorder="1" applyAlignment="1">
      <alignment horizontal="right" vertical="center" wrapText="1" readingOrder="2"/>
    </xf>
    <xf numFmtId="0" fontId="16" fillId="6" borderId="8" xfId="0" applyFont="1" applyFill="1" applyBorder="1" applyAlignment="1">
      <alignment horizontal="right" vertical="center" wrapText="1" readingOrder="2"/>
    </xf>
    <xf numFmtId="0" fontId="19" fillId="6" borderId="8" xfId="0" applyFont="1" applyFill="1" applyBorder="1" applyAlignment="1">
      <alignment horizontal="right" vertical="center" wrapText="1" readingOrder="2"/>
    </xf>
    <xf numFmtId="0" fontId="13" fillId="6" borderId="8" xfId="0" applyFont="1" applyFill="1" applyBorder="1" applyAlignment="1">
      <alignment horizontal="right" vertical="center" wrapText="1" readingOrder="2"/>
    </xf>
    <xf numFmtId="0" fontId="8" fillId="0" borderId="0" xfId="0" applyFont="1" applyAlignment="1">
      <alignment horizontal="center" vertical="center" readingOrder="2"/>
    </xf>
    <xf numFmtId="0" fontId="13" fillId="6" borderId="7" xfId="0" applyFont="1" applyFill="1" applyBorder="1" applyAlignment="1">
      <alignment horizontal="justify" vertical="center" wrapText="1" readingOrder="2"/>
    </xf>
    <xf numFmtId="0" fontId="17" fillId="5" borderId="7" xfId="0" applyFont="1" applyFill="1" applyBorder="1" applyAlignment="1">
      <alignment horizontal="justify" vertical="center" wrapText="1" readingOrder="2"/>
    </xf>
    <xf numFmtId="0" fontId="3" fillId="4" borderId="1" xfId="0" applyFont="1" applyFill="1" applyBorder="1" applyAlignment="1">
      <alignment horizontal="justify" vertical="center" readingOrder="2"/>
    </xf>
    <xf numFmtId="0" fontId="3" fillId="4" borderId="2" xfId="0" applyFont="1" applyFill="1" applyBorder="1" applyAlignment="1">
      <alignment horizontal="justify" vertical="center" readingOrder="2"/>
    </xf>
    <xf numFmtId="0" fontId="3" fillId="4" borderId="3" xfId="0" applyFont="1" applyFill="1" applyBorder="1" applyAlignment="1">
      <alignment horizontal="right" vertical="center" readingOrder="1"/>
    </xf>
    <xf numFmtId="0" fontId="2" fillId="4" borderId="3" xfId="0" applyFont="1" applyFill="1" applyBorder="1" applyAlignment="1">
      <alignment vertical="center"/>
    </xf>
    <xf numFmtId="0" fontId="5" fillId="4" borderId="2" xfId="0" applyFont="1" applyFill="1" applyBorder="1" applyAlignment="1">
      <alignment horizontal="right" vertical="center" readingOrder="1"/>
    </xf>
    <xf numFmtId="0" fontId="5" fillId="0" borderId="4" xfId="0" applyFont="1" applyBorder="1" applyAlignment="1">
      <alignment horizontal="right" vertical="center" wrapText="1" readingOrder="2"/>
    </xf>
    <xf numFmtId="0" fontId="5" fillId="0" borderId="3" xfId="0" applyFont="1" applyBorder="1" applyAlignment="1">
      <alignment horizontal="right" vertical="center" wrapText="1" indent="3" readingOrder="2"/>
    </xf>
    <xf numFmtId="0" fontId="5" fillId="0" borderId="3" xfId="0" applyFont="1" applyBorder="1" applyAlignment="1">
      <alignment horizontal="right" vertical="center" wrapText="1" readingOrder="2"/>
    </xf>
    <xf numFmtId="0" fontId="2" fillId="0" borderId="3" xfId="0" applyFont="1" applyBorder="1" applyAlignment="1">
      <alignment wrapText="1"/>
    </xf>
    <xf numFmtId="0" fontId="9" fillId="0" borderId="3" xfId="0" applyFont="1" applyBorder="1" applyAlignment="1">
      <alignment horizontal="right" vertical="center" wrapText="1" readingOrder="2"/>
    </xf>
    <xf numFmtId="0" fontId="5" fillId="0" borderId="3" xfId="0" applyFont="1" applyBorder="1" applyAlignment="1">
      <alignment horizontal="right" vertical="center" wrapText="1" indent="3" readingOrder="1"/>
    </xf>
    <xf numFmtId="0" fontId="4" fillId="4" borderId="14" xfId="0" applyFont="1" applyFill="1" applyBorder="1" applyAlignment="1">
      <alignment horizontal="center" vertical="center" readingOrder="1"/>
    </xf>
    <xf numFmtId="0" fontId="4" fillId="5" borderId="12" xfId="0" applyFont="1" applyFill="1" applyBorder="1" applyAlignment="1">
      <alignment horizontal="center" vertical="center" readingOrder="1"/>
    </xf>
    <xf numFmtId="0" fontId="6" fillId="4" borderId="14" xfId="0" applyFont="1" applyFill="1" applyBorder="1" applyAlignment="1">
      <alignment horizontal="left" vertical="center" readingOrder="1"/>
    </xf>
    <xf numFmtId="0" fontId="0" fillId="0" borderId="0" xfId="0" applyFill="1" applyBorder="1"/>
    <xf numFmtId="43" fontId="22" fillId="0" borderId="0" xfId="18" applyNumberFormat="1" applyFont="1" applyFill="1" applyBorder="1" applyAlignment="1" applyProtection="1">
      <alignment horizontal="right" indent="1"/>
    </xf>
    <xf numFmtId="43" fontId="4" fillId="0" borderId="14" xfId="0" applyNumberFormat="1" applyFont="1" applyBorder="1" applyAlignment="1">
      <alignment horizontal="left" vertical="center" readingOrder="1"/>
    </xf>
    <xf numFmtId="43" fontId="6" fillId="0" borderId="14" xfId="18" applyFont="1" applyBorder="1" applyAlignment="1">
      <alignment vertical="center" readingOrder="1"/>
    </xf>
    <xf numFmtId="43" fontId="0" fillId="0" borderId="0" xfId="0" applyNumberFormat="1"/>
    <xf numFmtId="10" fontId="4" fillId="0" borderId="14" xfId="19" applyNumberFormat="1" applyFont="1" applyBorder="1" applyAlignment="1">
      <alignment horizontal="right" vertical="center" readingOrder="1"/>
    </xf>
    <xf numFmtId="0" fontId="6" fillId="4" borderId="12" xfId="0" applyFont="1" applyFill="1" applyBorder="1" applyAlignment="1">
      <alignment horizontal="left" vertical="center" readingOrder="1"/>
    </xf>
    <xf numFmtId="43" fontId="22" fillId="0" borderId="17" xfId="18" applyNumberFormat="1" applyFont="1" applyFill="1" applyBorder="1" applyAlignment="1" applyProtection="1">
      <alignment horizontal="right" indent="4"/>
    </xf>
    <xf numFmtId="43" fontId="20" fillId="0" borderId="16" xfId="18" applyNumberFormat="1" applyFont="1" applyFill="1" applyBorder="1" applyAlignment="1" applyProtection="1">
      <alignment horizontal="right" indent="1"/>
    </xf>
    <xf numFmtId="43" fontId="22" fillId="0" borderId="18" xfId="18" applyNumberFormat="1" applyFont="1" applyFill="1" applyBorder="1" applyAlignment="1" applyProtection="1">
      <alignment horizontal="right" indent="4"/>
    </xf>
    <xf numFmtId="0" fontId="6" fillId="4" borderId="16" xfId="0" applyFont="1" applyFill="1" applyBorder="1" applyAlignment="1">
      <alignment horizontal="left" vertical="center" readingOrder="1"/>
    </xf>
    <xf numFmtId="0" fontId="5" fillId="0" borderId="19" xfId="0" applyFont="1" applyBorder="1" applyAlignment="1">
      <alignment horizontal="right" vertical="center" wrapText="1" indent="3" readingOrder="2"/>
    </xf>
    <xf numFmtId="43" fontId="21" fillId="0" borderId="17" xfId="18" applyNumberFormat="1" applyFont="1" applyFill="1" applyBorder="1" applyAlignment="1" applyProtection="1">
      <alignment horizontal="right" indent="1"/>
    </xf>
    <xf numFmtId="43" fontId="21" fillId="0" borderId="18" xfId="18" applyNumberFormat="1" applyFont="1" applyFill="1" applyBorder="1" applyAlignment="1" applyProtection="1">
      <alignment horizontal="right" indent="4"/>
    </xf>
    <xf numFmtId="0" fontId="5" fillId="0" borderId="2" xfId="0" applyFont="1" applyBorder="1" applyAlignment="1">
      <alignment horizontal="right" vertical="center" wrapText="1" readingOrder="2"/>
    </xf>
    <xf numFmtId="0" fontId="5" fillId="0" borderId="20" xfId="0" applyFont="1" applyBorder="1" applyAlignment="1">
      <alignment horizontal="right" vertical="center" wrapText="1" indent="3" readingOrder="2"/>
    </xf>
    <xf numFmtId="43" fontId="22" fillId="0" borderId="21" xfId="18" applyNumberFormat="1" applyFont="1" applyFill="1" applyBorder="1" applyAlignment="1" applyProtection="1">
      <alignment horizontal="right" indent="4"/>
    </xf>
    <xf numFmtId="43" fontId="22" fillId="0" borderId="16" xfId="18" applyNumberFormat="1" applyFont="1" applyFill="1" applyBorder="1" applyAlignment="1" applyProtection="1">
      <alignment horizontal="right" indent="2"/>
    </xf>
    <xf numFmtId="43" fontId="6" fillId="0" borderId="22" xfId="18" applyFont="1" applyBorder="1" applyAlignment="1">
      <alignment vertical="center" readingOrder="1"/>
    </xf>
    <xf numFmtId="0" fontId="5" fillId="0" borderId="24" xfId="0" applyFont="1" applyBorder="1" applyAlignment="1">
      <alignment horizontal="right" vertical="center" wrapText="1" indent="3" readingOrder="2"/>
    </xf>
    <xf numFmtId="0" fontId="5" fillId="0" borderId="23" xfId="0" applyFont="1" applyFill="1" applyBorder="1" applyAlignment="1">
      <alignment horizontal="right" vertical="center" wrapText="1" indent="3" readingOrder="2"/>
    </xf>
    <xf numFmtId="43" fontId="4" fillId="0" borderId="12" xfId="0" applyNumberFormat="1" applyFont="1" applyBorder="1" applyAlignment="1">
      <alignment horizontal="left" vertical="center" readingOrder="1"/>
    </xf>
    <xf numFmtId="43" fontId="22" fillId="0" borderId="20" xfId="18" applyNumberFormat="1" applyFont="1" applyFill="1" applyBorder="1" applyAlignment="1" applyProtection="1">
      <alignment horizontal="left"/>
    </xf>
    <xf numFmtId="43" fontId="22" fillId="0" borderId="15" xfId="18" applyNumberFormat="1" applyFont="1" applyFill="1" applyBorder="1" applyAlignment="1" applyProtection="1">
      <alignment horizontal="left"/>
    </xf>
    <xf numFmtId="43" fontId="22" fillId="0" borderId="21" xfId="18" applyNumberFormat="1" applyFont="1" applyFill="1" applyBorder="1" applyAlignment="1" applyProtection="1">
      <alignment horizontal="left"/>
    </xf>
    <xf numFmtId="43" fontId="6" fillId="7" borderId="7" xfId="18" applyFont="1" applyFill="1" applyBorder="1" applyAlignment="1">
      <alignment horizontal="center" wrapText="1" readingOrder="1"/>
    </xf>
    <xf numFmtId="0" fontId="17" fillId="6" borderId="7" xfId="0" applyFont="1" applyFill="1" applyBorder="1" applyAlignment="1">
      <alignment horizontal="center" vertical="center" wrapText="1" readingOrder="2"/>
    </xf>
    <xf numFmtId="0" fontId="6" fillId="7" borderId="7" xfId="0" applyFont="1" applyFill="1" applyBorder="1" applyAlignment="1">
      <alignment horizontal="center" vertical="center" wrapText="1" readingOrder="2"/>
    </xf>
    <xf numFmtId="43" fontId="6" fillId="7" borderId="7" xfId="18" applyFont="1" applyFill="1" applyBorder="1" applyAlignment="1">
      <alignment horizontal="center" vertical="center" wrapText="1"/>
    </xf>
    <xf numFmtId="43" fontId="4" fillId="7" borderId="7" xfId="18" applyFont="1" applyFill="1" applyBorder="1" applyAlignment="1">
      <alignment horizontal="center" vertical="center" wrapText="1"/>
    </xf>
    <xf numFmtId="0" fontId="6" fillId="7" borderId="7" xfId="0" applyFont="1" applyFill="1" applyBorder="1" applyAlignment="1">
      <alignment horizontal="justify" vertical="center" wrapText="1" readingOrder="2"/>
    </xf>
    <xf numFmtId="0" fontId="8" fillId="6" borderId="7" xfId="0" applyFont="1" applyFill="1" applyBorder="1" applyAlignment="1">
      <alignment horizontal="right" vertical="center" wrapText="1" readingOrder="2"/>
    </xf>
    <xf numFmtId="0" fontId="17" fillId="6" borderId="7" xfId="0" applyFont="1" applyFill="1" applyBorder="1" applyAlignment="1">
      <alignment horizontal="justify" vertical="center" wrapText="1" readingOrder="2"/>
    </xf>
    <xf numFmtId="0" fontId="0" fillId="0" borderId="0" xfId="0" applyAlignment="1">
      <alignment horizontal="center"/>
    </xf>
    <xf numFmtId="0" fontId="3" fillId="6" borderId="5" xfId="0" applyFont="1" applyFill="1" applyBorder="1" applyAlignment="1">
      <alignment horizontal="center" vertical="center" wrapText="1" readingOrder="2"/>
    </xf>
    <xf numFmtId="0" fontId="6" fillId="7" borderId="10" xfId="0" applyFont="1" applyFill="1" applyBorder="1" applyAlignment="1">
      <alignment horizontal="center" vertical="center" wrapText="1" readingOrder="2"/>
    </xf>
    <xf numFmtId="0" fontId="17" fillId="7" borderId="7" xfId="0" applyFont="1" applyFill="1" applyBorder="1" applyAlignment="1">
      <alignment horizontal="center" vertical="center" wrapText="1" readingOrder="2"/>
    </xf>
    <xf numFmtId="43" fontId="21" fillId="0" borderId="13" xfId="18" applyNumberFormat="1" applyFont="1" applyFill="1" applyBorder="1" applyAlignment="1" applyProtection="1">
      <alignment horizontal="right" indent="1"/>
    </xf>
    <xf numFmtId="43" fontId="20" fillId="0" borderId="21" xfId="18" applyNumberFormat="1" applyFont="1" applyFill="1" applyBorder="1" applyAlignment="1" applyProtection="1">
      <alignment horizontal="right" indent="1"/>
    </xf>
    <xf numFmtId="0" fontId="5" fillId="0" borderId="25" xfId="0" applyFont="1" applyBorder="1" applyAlignment="1">
      <alignment horizontal="right" vertical="center" wrapText="1" indent="3" readingOrder="2"/>
    </xf>
    <xf numFmtId="43" fontId="22" fillId="0" borderId="17" xfId="18" applyNumberFormat="1" applyFont="1" applyFill="1" applyBorder="1" applyAlignment="1" applyProtection="1">
      <alignment horizontal="right" indent="1"/>
    </xf>
    <xf numFmtId="43" fontId="22" fillId="0" borderId="13" xfId="18" applyNumberFormat="1" applyFont="1" applyFill="1" applyBorder="1" applyAlignment="1" applyProtection="1">
      <alignment horizontal="right" indent="1"/>
    </xf>
    <xf numFmtId="0" fontId="6" fillId="0" borderId="14" xfId="0" applyFont="1" applyFill="1" applyBorder="1" applyAlignment="1">
      <alignment horizontal="left" vertical="center" readingOrder="1"/>
    </xf>
    <xf numFmtId="0" fontId="5" fillId="0" borderId="26" xfId="0" applyFont="1" applyBorder="1" applyAlignment="1">
      <alignment horizontal="right" vertical="center" wrapText="1" indent="3" readingOrder="2"/>
    </xf>
    <xf numFmtId="0" fontId="5" fillId="0" borderId="27" xfId="0" applyFont="1" applyBorder="1" applyAlignment="1">
      <alignment horizontal="right" vertical="center" wrapText="1" readingOrder="2"/>
    </xf>
    <xf numFmtId="0" fontId="5" fillId="0" borderId="28" xfId="0" applyFont="1" applyBorder="1" applyAlignment="1">
      <alignment horizontal="right" vertical="center" wrapText="1" indent="3" readingOrder="2"/>
    </xf>
    <xf numFmtId="43" fontId="4" fillId="0" borderId="29" xfId="0" applyNumberFormat="1" applyFont="1" applyBorder="1" applyAlignment="1">
      <alignment horizontal="left" vertical="center" readingOrder="1"/>
    </xf>
    <xf numFmtId="0" fontId="6" fillId="4" borderId="14" xfId="0" applyFont="1" applyFill="1" applyBorder="1" applyAlignment="1">
      <alignment horizontal="right" vertical="center" readingOrder="1"/>
    </xf>
    <xf numFmtId="2" fontId="4" fillId="0" borderId="14" xfId="0" applyNumberFormat="1" applyFont="1" applyFill="1" applyBorder="1" applyAlignment="1">
      <alignment horizontal="right" vertical="center" readingOrder="1"/>
    </xf>
    <xf numFmtId="10" fontId="23" fillId="0" borderId="13" xfId="0" applyNumberFormat="1" applyFont="1" applyBorder="1" applyAlignment="1">
      <alignment vertical="center" readingOrder="1"/>
    </xf>
    <xf numFmtId="10" fontId="23" fillId="0" borderId="14" xfId="19" applyNumberFormat="1" applyFont="1" applyBorder="1" applyAlignment="1">
      <alignment vertical="center" readingOrder="1"/>
    </xf>
    <xf numFmtId="10" fontId="23" fillId="0" borderId="14" xfId="0" applyNumberFormat="1" applyFont="1" applyBorder="1" applyAlignment="1">
      <alignment vertical="center" readingOrder="1"/>
    </xf>
    <xf numFmtId="0" fontId="23" fillId="0" borderId="14" xfId="0" applyFont="1" applyBorder="1" applyAlignment="1">
      <alignment vertical="center" readingOrder="1"/>
    </xf>
    <xf numFmtId="10" fontId="23" fillId="0" borderId="14" xfId="19" applyNumberFormat="1" applyFont="1" applyFill="1" applyBorder="1" applyAlignment="1">
      <alignment vertical="center" readingOrder="1"/>
    </xf>
    <xf numFmtId="43" fontId="23" fillId="0" borderId="14" xfId="0" applyNumberFormat="1" applyFont="1" applyBorder="1" applyAlignment="1">
      <alignment readingOrder="1"/>
    </xf>
    <xf numFmtId="0" fontId="9" fillId="0" borderId="0" xfId="0" applyFont="1" applyAlignment="1">
      <alignment horizontal="center" vertical="center" readingOrder="2"/>
    </xf>
    <xf numFmtId="0" fontId="9" fillId="0" borderId="0" xfId="0" applyFont="1" applyAlignment="1">
      <alignment horizontal="right" vertical="center" readingOrder="2"/>
    </xf>
    <xf numFmtId="0" fontId="25" fillId="0" borderId="0" xfId="0" applyFont="1"/>
    <xf numFmtId="43" fontId="26" fillId="6" borderId="7" xfId="18" applyFont="1" applyFill="1" applyBorder="1" applyAlignment="1">
      <alignment horizontal="center" vertical="center" wrapText="1"/>
    </xf>
    <xf numFmtId="43" fontId="27" fillId="7" borderId="7" xfId="0" applyNumberFormat="1" applyFont="1" applyFill="1" applyBorder="1" applyAlignment="1">
      <alignment horizontal="center" vertical="center" wrapText="1" readingOrder="1"/>
    </xf>
    <xf numFmtId="2" fontId="6" fillId="7" borderId="7" xfId="0" applyNumberFormat="1" applyFont="1" applyFill="1" applyBorder="1" applyAlignment="1">
      <alignment horizontal="left" vertical="center" wrapText="1" readingOrder="2"/>
    </xf>
    <xf numFmtId="43" fontId="4" fillId="7" borderId="7" xfId="0" applyNumberFormat="1" applyFont="1" applyFill="1" applyBorder="1" applyAlignment="1">
      <alignment horizontal="right" vertical="center" wrapText="1"/>
    </xf>
    <xf numFmtId="43" fontId="6" fillId="7" borderId="7" xfId="18" applyFont="1" applyFill="1" applyBorder="1" applyAlignment="1">
      <alignment horizontal="justify" vertical="center" wrapText="1" readingOrder="1"/>
    </xf>
    <xf numFmtId="43" fontId="4" fillId="7" borderId="7" xfId="0" applyNumberFormat="1" applyFont="1" applyFill="1" applyBorder="1" applyAlignment="1">
      <alignment horizontal="left" vertical="center" wrapText="1" readingOrder="1"/>
    </xf>
    <xf numFmtId="0" fontId="4" fillId="7" borderId="7" xfId="0" applyFont="1" applyFill="1" applyBorder="1" applyAlignment="1">
      <alignment vertical="center" wrapText="1" readingOrder="2"/>
    </xf>
    <xf numFmtId="2" fontId="6" fillId="7" borderId="7" xfId="0" applyNumberFormat="1" applyFont="1" applyFill="1" applyBorder="1" applyAlignment="1">
      <alignment vertical="center" wrapText="1" readingOrder="2"/>
    </xf>
    <xf numFmtId="2" fontId="4" fillId="7" borderId="7" xfId="0" applyNumberFormat="1" applyFont="1" applyFill="1" applyBorder="1" applyAlignment="1">
      <alignment vertical="center" wrapText="1" readingOrder="2"/>
    </xf>
    <xf numFmtId="43" fontId="6" fillId="7" borderId="7" xfId="18" applyFont="1" applyFill="1" applyBorder="1" applyAlignment="1">
      <alignment horizontal="left" vertical="center" wrapText="1" readingOrder="1"/>
    </xf>
    <xf numFmtId="43" fontId="6" fillId="7" borderId="7" xfId="18" applyFont="1" applyFill="1" applyBorder="1" applyAlignment="1">
      <alignment vertical="center" wrapText="1" readingOrder="1"/>
    </xf>
    <xf numFmtId="43" fontId="4" fillId="0" borderId="14" xfId="18" applyNumberFormat="1" applyFont="1" applyBorder="1" applyAlignment="1">
      <alignment horizontal="left" vertical="center" readingOrder="1"/>
    </xf>
    <xf numFmtId="43" fontId="21" fillId="0" borderId="20" xfId="18" applyNumberFormat="1" applyFont="1" applyFill="1" applyBorder="1" applyAlignment="1" applyProtection="1">
      <alignment horizontal="right" indent="1"/>
    </xf>
    <xf numFmtId="2" fontId="4" fillId="7" borderId="7" xfId="0" applyNumberFormat="1" applyFont="1" applyFill="1" applyBorder="1" applyAlignment="1">
      <alignment horizontal="left" vertical="center" wrapText="1" readingOrder="2"/>
    </xf>
    <xf numFmtId="0" fontId="6" fillId="0" borderId="7" xfId="0" applyFont="1" applyFill="1" applyBorder="1" applyAlignment="1">
      <alignment horizontal="center" vertical="center" wrapText="1" readingOrder="2"/>
    </xf>
    <xf numFmtId="0" fontId="17" fillId="6" borderId="7" xfId="0" applyFont="1" applyFill="1" applyBorder="1" applyAlignment="1">
      <alignment horizontal="justify" vertical="center" wrapText="1" readingOrder="2"/>
    </xf>
    <xf numFmtId="0" fontId="4" fillId="4" borderId="11" xfId="0" applyFont="1" applyFill="1" applyBorder="1" applyAlignment="1">
      <alignment horizontal="center" vertical="center" readingOrder="2"/>
    </xf>
    <xf numFmtId="0" fontId="4" fillId="4" borderId="12" xfId="0" applyFont="1" applyFill="1" applyBorder="1" applyAlignment="1">
      <alignment horizontal="center" vertical="center" readingOrder="2"/>
    </xf>
    <xf numFmtId="0" fontId="4" fillId="4" borderId="13" xfId="0" applyFont="1" applyFill="1" applyBorder="1" applyAlignment="1">
      <alignment horizontal="center" vertical="center" readingOrder="2"/>
    </xf>
    <xf numFmtId="0" fontId="17" fillId="6" borderId="10" xfId="0" applyFont="1" applyFill="1" applyBorder="1" applyAlignment="1">
      <alignment horizontal="justify" vertical="center" wrapText="1" readingOrder="2"/>
    </xf>
    <xf numFmtId="0" fontId="17" fillId="6" borderId="7" xfId="0" applyFont="1" applyFill="1" applyBorder="1" applyAlignment="1">
      <alignment horizontal="justify" vertical="center" wrapText="1" readingOrder="2"/>
    </xf>
    <xf numFmtId="0" fontId="3" fillId="6" borderId="10" xfId="0" applyFont="1" applyFill="1" applyBorder="1" applyAlignment="1">
      <alignment horizontal="right" vertical="center" wrapText="1" readingOrder="2"/>
    </xf>
    <xf numFmtId="0" fontId="3" fillId="6" borderId="7" xfId="0" applyFont="1" applyFill="1" applyBorder="1" applyAlignment="1">
      <alignment horizontal="right" vertical="center" wrapText="1" readingOrder="2"/>
    </xf>
    <xf numFmtId="2" fontId="17" fillId="0" borderId="7" xfId="0" applyNumberFormat="1" applyFont="1" applyFill="1" applyBorder="1" applyAlignment="1">
      <alignment horizontal="left" vertical="center" wrapText="1" readingOrder="1"/>
    </xf>
  </cellXfs>
  <cellStyles count="20">
    <cellStyle name="40% - Accent3 2" xfId="9"/>
    <cellStyle name="60% - Accent4 2" xfId="10"/>
    <cellStyle name="Comma" xfId="18" builtinId="3"/>
    <cellStyle name="Comma 2" xfId="13"/>
    <cellStyle name="Comma 3" xfId="3"/>
    <cellStyle name="Comma 3 2" xfId="14"/>
    <cellStyle name="Comma 4" xfId="2"/>
    <cellStyle name="Normal" xfId="0" builtinId="0"/>
    <cellStyle name="Normal 2" xfId="5"/>
    <cellStyle name="Normal 3" xfId="6"/>
    <cellStyle name="Normal 3 2" xfId="8"/>
    <cellStyle name="Normal 3 3" xfId="16"/>
    <cellStyle name="Normal 4" xfId="7"/>
    <cellStyle name="Normal 4 2" xfId="17"/>
    <cellStyle name="Normal 5" xfId="12"/>
    <cellStyle name="Normal 6" xfId="11"/>
    <cellStyle name="Normal 7" xfId="1"/>
    <cellStyle name="Percent" xfId="19" builtinId="5"/>
    <cellStyle name="Percent 2" xfId="15"/>
    <cellStyle name="Percent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ustomXml" Target="../customXml/item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38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65"/>
  <sheetViews>
    <sheetView rightToLeft="1" tabSelected="1" workbookViewId="0">
      <selection activeCell="B29" sqref="B29"/>
    </sheetView>
  </sheetViews>
  <sheetFormatPr defaultRowHeight="14.25" x14ac:dyDescent="0.2"/>
  <cols>
    <col min="1" max="1" width="103.75" customWidth="1"/>
    <col min="2" max="2" width="16.5" customWidth="1"/>
  </cols>
  <sheetData>
    <row r="1" spans="1:2" ht="18" x14ac:dyDescent="0.2">
      <c r="A1" s="2" t="s">
        <v>88</v>
      </c>
    </row>
    <row r="2" spans="1:2" ht="15" thickBot="1" x14ac:dyDescent="0.25">
      <c r="A2" s="1"/>
    </row>
    <row r="3" spans="1:2" ht="14.25" customHeight="1" x14ac:dyDescent="0.2">
      <c r="A3" s="18" t="s">
        <v>81</v>
      </c>
      <c r="B3" s="106" t="s">
        <v>0</v>
      </c>
    </row>
    <row r="4" spans="1:2" ht="14.25" customHeight="1" x14ac:dyDescent="0.2">
      <c r="A4" s="19"/>
      <c r="B4" s="107"/>
    </row>
    <row r="5" spans="1:2" ht="15" customHeight="1" thickBot="1" x14ac:dyDescent="0.25">
      <c r="A5" s="20" t="s">
        <v>89</v>
      </c>
      <c r="B5" s="108"/>
    </row>
    <row r="6" spans="1:2" ht="15.75" thickBot="1" x14ac:dyDescent="0.25">
      <c r="A6" s="21"/>
      <c r="B6" s="29"/>
    </row>
    <row r="7" spans="1:2" ht="15.75" thickBot="1" x14ac:dyDescent="0.25">
      <c r="A7" s="22" t="s">
        <v>1</v>
      </c>
      <c r="B7" s="30"/>
    </row>
    <row r="8" spans="1:2" ht="20.100000000000001" customHeight="1" thickBot="1" x14ac:dyDescent="0.25">
      <c r="A8" s="23" t="s">
        <v>2</v>
      </c>
      <c r="B8" s="70">
        <f>SUM(B9:B10)</f>
        <v>11557.753172759285</v>
      </c>
    </row>
    <row r="9" spans="1:2" ht="20.100000000000001" customHeight="1" x14ac:dyDescent="0.2">
      <c r="A9" s="71" t="s">
        <v>3</v>
      </c>
      <c r="B9" s="44"/>
    </row>
    <row r="10" spans="1:2" ht="20.100000000000001" customHeight="1" thickBot="1" x14ac:dyDescent="0.25">
      <c r="A10" s="24" t="s">
        <v>4</v>
      </c>
      <c r="B10" s="69">
        <f>'קרן ט'!B10+'קרן י'!B10+'מסלולית כללית'!B10+'מסלולית אג"ח'!B10+'מסלולית מניות'!B10+'שקלי טווח קצר'!B10+'הכשרה לבני 50 ומטה'!B10+'הכשרה לבני 50-60'!B10+'הכשרה לבני 60 ומעלה'!B10+'הכשרה מקבלי קצבה'!B10+'הכשרה אג"ח'!B10+'הכשרה עוקב מדדים גמיש'!B10+'הכשרה משולב סחיר'!B10+'אלשטולר כללי'!B10+'אלשטושלר מניות'!B10+'אלטשולר אג"ח'!B10+'ילין כללי'!B10+'ילין מניות'!B10+'ילין אג"ח'!B10+'מיטב כללי'!B10+'מיטב מניות'!B10+'מיטב אג"ח'!B10+'פסיבי כללי'!B10+'מור כללי'!B10+'מור מניות'!B10+'מור אג"ח'!B10+'אנליסט כללי'!B10+'אנליסט מניות'!B10+'אנליסט אג"ח'!B10</f>
        <v>11557.753172759285</v>
      </c>
    </row>
    <row r="11" spans="1:2" ht="20.100000000000001" customHeight="1" thickBot="1" x14ac:dyDescent="0.25">
      <c r="A11" s="25"/>
      <c r="B11" s="38"/>
    </row>
    <row r="12" spans="1:2" ht="31.5" customHeight="1" thickBot="1" x14ac:dyDescent="0.25">
      <c r="A12" s="25" t="s">
        <v>38</v>
      </c>
      <c r="B12" s="40">
        <f>SUM(B13:B14)</f>
        <v>1089.91990738974</v>
      </c>
    </row>
    <row r="13" spans="1:2" ht="20.100000000000001" customHeight="1" x14ac:dyDescent="0.2">
      <c r="A13" s="71" t="s">
        <v>5</v>
      </c>
      <c r="B13" s="72"/>
    </row>
    <row r="14" spans="1:2" ht="20.100000000000001" customHeight="1" thickBot="1" x14ac:dyDescent="0.25">
      <c r="A14" s="24" t="s">
        <v>6</v>
      </c>
      <c r="B14" s="69">
        <f>'קרן ט'!B14+'קרן י'!B14+'מסלולית כללית'!B14+'מסלולית אג"ח'!B14+'מסלולית מניות'!B14+'שקלי טווח קצר'!B14+'הכשרה לבני 50 ומטה'!B14+'הכשרה לבני 50-60'!B14+'הכשרה לבני 60 ומעלה'!B14+'הכשרה מקבלי קצבה'!B14+'הכשרה אג"ח'!B14+'הכשרה עוקב מדדים גמיש'!B14+'הכשרה משולב סחיר'!B14+'אלשטולר כללי'!B14+'אלשטושלר מניות'!B14+'אלטשולר אג"ח'!B14+'ילין כללי'!B14+'ילין מניות'!B14+'ילין אג"ח'!B14+'מיטב כללי'!B14+'מיטב מניות'!B14+'מיטב אג"ח'!B14+'פסיבי כללי'!B14+'מור כללי'!B14+'מור מניות'!B14+'מור אג"ח'!B14+'אנליסט כללי'!B14+'אנליסט מניות'!B14+'אנליסט אג"ח'!B14</f>
        <v>1089.91990738974</v>
      </c>
    </row>
    <row r="15" spans="1:2" ht="20.100000000000001" customHeight="1" thickBot="1" x14ac:dyDescent="0.25">
      <c r="A15" s="25"/>
      <c r="B15" s="38"/>
    </row>
    <row r="16" spans="1:2" ht="20.100000000000001" customHeight="1" thickBot="1" x14ac:dyDescent="0.25">
      <c r="A16" s="25" t="s">
        <v>7</v>
      </c>
      <c r="B16" s="40">
        <f>SUM(B17:B19)</f>
        <v>556.62719010999979</v>
      </c>
    </row>
    <row r="17" spans="1:4" ht="20.100000000000001" customHeight="1" x14ac:dyDescent="0.2">
      <c r="A17" s="71" t="s">
        <v>8</v>
      </c>
      <c r="B17" s="102">
        <f>'קרן ט'!B17+'קרן י'!B17+'מסלולית כללית'!B17+'מסלולית אג"ח'!B17+'מסלולית מניות'!B17+'שקלי טווח קצר'!B17+'הכשרה לבני 50 ומטה'!B17+'הכשרה לבני 50-60'!B17+'הכשרה לבני 60 ומעלה'!B17+'הכשרה מקבלי קצבה'!B17+'הכשרה אג"ח'!B17+'הכשרה עוקב מדדים גמיש'!B17+'הכשרה משולב סחיר'!B17+'אלשטולר כללי'!B17+'אלשטושלר מניות'!B17+'אלטשולר אג"ח'!B17+'ילין כללי'!B17+'ילין מניות'!B17+'ילין אג"ח'!B17+'מיטב כללי'!B17+'מיטב מניות'!B17+'מיטב אג"ח'!B17+'פסיבי כללי'!B17+'מור כללי'!B17+'מור מניות'!B17+'מור אג"ח'!B17+'אנליסט כללי'!B17+'אנליסט מניות'!B17+'אנליסט אג"ח'!B17</f>
        <v>556.62719010999979</v>
      </c>
    </row>
    <row r="18" spans="1:4" ht="20.100000000000001" customHeight="1" thickBot="1" x14ac:dyDescent="0.25">
      <c r="A18" s="24" t="s">
        <v>9</v>
      </c>
      <c r="B18" s="73"/>
    </row>
    <row r="19" spans="1:4" ht="20.100000000000001" customHeight="1" thickBot="1" x14ac:dyDescent="0.25">
      <c r="A19" s="25"/>
      <c r="B19" s="31"/>
    </row>
    <row r="20" spans="1:4" ht="20.100000000000001" customHeight="1" thickBot="1" x14ac:dyDescent="0.25">
      <c r="A20" s="25" t="s">
        <v>10</v>
      </c>
      <c r="B20" s="69">
        <f>'קרן ט'!B20+'קרן י'!B20+'מסלולית כללית'!B20+'מסלולית אג"ח'!B20+'מסלולית מניות'!B20+'שקלי טווח קצר'!B20+'הכשרה לבני 50 ומטה'!B20+'הכשרה לבני 50-60'!B20+'הכשרה לבני 60 ומעלה'!B20+'הכשרה מקבלי קצבה'!B20+'הכשרה אג"ח'!B20+'הכשרה עוקב מדדים גמיש'!B20+'הכשרה משולב סחיר'!B20+'אלשטולר כללי'!B20+'אלשטושלר מניות'!B20+'אלטשולר אג"ח'!B20+'ילין כללי'!B20+'ילין מניות'!B20+'ילין אג"ח'!B20+'מיטב כללי'!B20+'מיטב מניות'!B20+'מיטב אג"ח'!B20+'פסיבי כללי'!B20+'מור כללי'!B20+'מור מניות'!B20+'מור אג"ח'!B20+'אנליסט כללי'!B20+'אנליסט מניות'!B20+'אנליסט אג"ח'!B20</f>
        <v>0</v>
      </c>
      <c r="D20" s="32"/>
    </row>
    <row r="21" spans="1:4" ht="20.100000000000001" customHeight="1" thickBot="1" x14ac:dyDescent="0.25">
      <c r="A21" s="25"/>
      <c r="B21" s="31"/>
      <c r="D21" s="32"/>
    </row>
    <row r="22" spans="1:4" ht="20.100000000000001" customHeight="1" thickBot="1" x14ac:dyDescent="0.25">
      <c r="A22" s="25" t="s">
        <v>11</v>
      </c>
      <c r="B22" s="69">
        <f>'קרן ט'!B22+'קרן י'!B22+'מסלולית כללית'!B22+'מסלולית אג"ח'!B22+'מסלולית מניות'!B22+'שקלי טווח קצר'!B22+'הכשרה לבני 50 ומטה'!B22+'הכשרה לבני 50-60'!B22+'הכשרה לבני 60 ומעלה'!B22+'הכשרה מקבלי קצבה'!B22+'הכשרה אג"ח'!B22+'הכשרה עוקב מדדים גמיש'!B22+'הכשרה משולב סחיר'!B22+'אלשטולר כללי'!B22+'אלשטושלר מניות'!B22+'אלטשולר אג"ח'!B22+'ילין כללי'!B22+'ילין מניות'!B22+'ילין אג"ח'!B22+'מיטב כללי'!B22+'מיטב מניות'!B22+'מיטב אג"ח'!B22+'פסיבי כללי'!B22+'מור כללי'!B22+'מור מניות'!B22+'מור אג"ח'!B22+'אנליסט כללי'!B22+'אנליסט מניות'!B22+'אנליסט אג"ח'!B22</f>
        <v>0</v>
      </c>
      <c r="D22" s="33"/>
    </row>
    <row r="23" spans="1:4" ht="20.100000000000001" customHeight="1" thickBot="1" x14ac:dyDescent="0.25">
      <c r="A23" s="25"/>
      <c r="B23" s="31"/>
      <c r="D23" s="33"/>
    </row>
    <row r="24" spans="1:4" ht="20.100000000000001" customHeight="1" thickBot="1" x14ac:dyDescent="0.25">
      <c r="A24" s="25" t="s">
        <v>12</v>
      </c>
      <c r="B24" s="69">
        <f>'קרן ט'!B24+'קרן י'!B24+'מסלולית כללית'!B24+'מסלולית אג"ח'!B24+'מסלולית מניות'!B24+'שקלי טווח קצר'!B24+'הכשרה לבני 50 ומטה'!B24+'הכשרה לבני 50-60'!B24+'הכשרה לבני 60 ומעלה'!B24+'הכשרה מקבלי קצבה'!B24+'הכשרה אג"ח'!B24+'הכשרה עוקב מדדים גמיש'!B24+'הכשרה משולב סחיר'!B24+'אלשטולר כללי'!B24+'אלשטושלר מניות'!B24+'אלטשולר אג"ח'!B24+'ילין כללי'!B24+'ילין מניות'!B24+'ילין אג"ח'!B24+'מיטב כללי'!B24+'מיטב מניות'!B24+'מיטב אג"ח'!B24+'פסיבי כללי'!B24+'מור כללי'!B24+'מור מניות'!B24+'מור אג"ח'!B24+'אנליסט כללי'!B24+'אנליסט מניות'!B24+'אנליסט אג"ח'!B24</f>
        <v>0</v>
      </c>
      <c r="D24" s="32"/>
    </row>
    <row r="25" spans="1:4" ht="20.100000000000001" customHeight="1" thickBot="1" x14ac:dyDescent="0.25">
      <c r="A25" s="25"/>
      <c r="B25" s="31"/>
    </row>
    <row r="26" spans="1:4" ht="20.100000000000001" customHeight="1" thickBot="1" x14ac:dyDescent="0.25">
      <c r="A26" s="25" t="s">
        <v>13</v>
      </c>
      <c r="B26" s="34">
        <f>B8+B12+B16+B20+B22+B24</f>
        <v>13204.300270259024</v>
      </c>
    </row>
    <row r="27" spans="1:4" ht="20.100000000000001" customHeight="1" thickBot="1" x14ac:dyDescent="0.25">
      <c r="A27" s="25"/>
      <c r="B27" s="31"/>
    </row>
    <row r="28" spans="1:4" ht="20.100000000000001" customHeight="1" thickBot="1" x14ac:dyDescent="0.25">
      <c r="A28" s="25" t="s">
        <v>14</v>
      </c>
      <c r="B28" s="101">
        <f>(B29+B30)/2</f>
        <v>20925819.213990569</v>
      </c>
    </row>
    <row r="29" spans="1:4" ht="33" customHeight="1" thickBot="1" x14ac:dyDescent="0.25">
      <c r="A29" s="24" t="s">
        <v>82</v>
      </c>
      <c r="B29" s="69">
        <f>'קרן ט'!B29+'קרן י'!B29+'מסלולית כללית'!B29+'מסלולית אג"ח'!B29+'מסלולית מניות'!B29+'שקלי טווח קצר'!B29+'הכשרה לבני 50 ומטה'!B29+'הכשרה לבני 50-60'!B29+'הכשרה לבני 60 ומעלה'!B29+'הכשרה מקבלי קצבה'!B29+'הכשרה אג"ח'!B29+'הכשרה עוקב מדדים גמיש'!B29+'הכשרה משולב סחיר'!B29+'אלשטולר כללי'!B29+'אלשטושלר מניות'!B29+'אלטשולר אג"ח'!B29+'ילין כללי'!B29+'ילין מניות'!B29+'ילין אג"ח'!B29+'מיטב כללי'!B29+'מיטב מניות'!B29+'מיטב אג"ח'!B29+'פסיבי כללי'!B29+'מור כללי'!B29+'מור מניות'!B29+'מור אג"ח'!B29+'אנליסט כללי'!B29+'אנליסט מניות'!B29+'אנליסט אג"ח'!B29</f>
        <v>20893703.638618756</v>
      </c>
    </row>
    <row r="30" spans="1:4" ht="37.5" customHeight="1" thickBot="1" x14ac:dyDescent="0.25">
      <c r="A30" s="24" t="s">
        <v>83</v>
      </c>
      <c r="B30" s="69">
        <f>'קרן ט'!B30+'קרן י'!B30+'מסלולית כללית'!B30+'מסלולית אג"ח'!B30+'מסלולית מניות'!B30+'שקלי טווח קצר'!B30+'הכשרה לבני 50 ומטה'!B30+'הכשרה לבני 50-60'!B30+'הכשרה לבני 60 ומעלה'!B30+'הכשרה מקבלי קצבה'!B30+'הכשרה אג"ח'!B30+'הכשרה עוקב מדדים גמיש'!B30+'הכשרה משולב סחיר'!B30+'אלשטולר כללי'!B30+'אלשטושלר מניות'!B30+'אלטשולר אג"ח'!B30+'ילין כללי'!B30+'ילין מניות'!B30+'ילין אג"ח'!B30+'מיטב כללי'!B30+'מיטב מניות'!B30+'מיטב אג"ח'!B30+'פסיבי כללי'!B30+'מור כללי'!B30+'מור מניות'!B30+'מור אג"ח'!B30+'אנליסט כללי'!B30+'אנליסט מניות'!B30+'אנליסט אג"ח'!B30</f>
        <v>20957934.789362382</v>
      </c>
    </row>
    <row r="31" spans="1:4" ht="20.100000000000001" customHeight="1" thickBot="1" x14ac:dyDescent="0.3">
      <c r="A31" s="26"/>
      <c r="B31" s="31"/>
    </row>
    <row r="32" spans="1:4" ht="20.100000000000001" customHeight="1" thickBot="1" x14ac:dyDescent="0.25">
      <c r="A32" s="25" t="s">
        <v>15</v>
      </c>
      <c r="B32" s="37">
        <f>B26/B28</f>
        <v>6.3100517763390132E-4</v>
      </c>
    </row>
    <row r="33" spans="1:2" ht="20.100000000000001" customHeight="1" thickBot="1" x14ac:dyDescent="0.25">
      <c r="A33" s="25"/>
      <c r="B33" s="31"/>
    </row>
    <row r="34" spans="1:2" ht="20.100000000000001" customHeight="1" thickBot="1" x14ac:dyDescent="0.25">
      <c r="A34" s="27" t="s">
        <v>16</v>
      </c>
      <c r="B34" s="31"/>
    </row>
    <row r="35" spans="1:2" ht="20.100000000000001" customHeight="1" thickBot="1" x14ac:dyDescent="0.25">
      <c r="A35" s="25" t="s">
        <v>17</v>
      </c>
      <c r="B35" s="78">
        <f>'קרן ט'!B35+'קרן י'!B35+'מסלולית כללית'!B35+'מסלולית אג"ח'!B35+'מסלולית מניות'!B35+'שקלי טווח קצר'!B35+'הכשרה לבני 50 ומטה'!B35+'הכשרה לבני 50-60'!B35+'הכשרה לבני 60 ומעלה'!B35+'הכשרה מקבלי קצבה'!B35+'הכשרה אג"ח'!B35+'הכשרה עוקב מדדים גמיש'!B35+'הכשרה משולב סחיר'!B35+'אלשטולר כללי'!B35+'אלשטושלר מניות'!B35+'אלטשולר אג"ח'!B35+'ילין כללי'!B35+'ילין מניות'!B35+'ילין אג"ח'!B35+'מיטב כללי'!B35+'מיטב מניות'!B35+'מיטב אג"ח'!B35+'פסיבי כללי'!B35+'מור כללי'!B35+'מור מניות'!B35+'מור אג"ח'!B35+'אנליסט כללי'!B35+'אנליסט מניות'!B35+'אנליסט אג"ח'!B35</f>
        <v>13239.004222969999</v>
      </c>
    </row>
    <row r="36" spans="1:2" ht="20.100000000000001" customHeight="1" thickBot="1" x14ac:dyDescent="0.25">
      <c r="A36" s="46"/>
      <c r="B36" s="38"/>
    </row>
    <row r="37" spans="1:2" ht="20.100000000000001" customHeight="1" thickBot="1" x14ac:dyDescent="0.25">
      <c r="A37" s="76" t="s">
        <v>18</v>
      </c>
      <c r="B37" s="78">
        <f>SUM(B38:B46)</f>
        <v>23135.854000663028</v>
      </c>
    </row>
    <row r="38" spans="1:2" ht="20.100000000000001" customHeight="1" x14ac:dyDescent="0.2">
      <c r="A38" s="77" t="s">
        <v>19</v>
      </c>
      <c r="B38" s="44">
        <f>'קרן ט'!B38+'קרן י'!B38+'מסלולית כללית'!B38+'מסלולית אג"ח'!B38+'מסלולית מניות'!B38+'שקלי טווח קצר'!B38+'הכשרה לבני 50 ומטה'!B38+'הכשרה לבני 50-60'!B38+'הכשרה לבני 60 ומעלה'!B38+'הכשרה מקבלי קצבה'!B38+'הכשרה אג"ח'!B38+'הכשרה עוקב מדדים גמיש'!B38+'הכשרה משולב סחיר'!B38+'אלשטולר כללי'!B38+'אלשטושלר מניות'!B38+'אלטשולר אג"ח'!B38+'ילין כללי'!B38+'ילין מניות'!B38+'ילין אג"ח'!B38+'מיטב כללי'!B38+'מיטב מניות'!B38+'מיטב אג"ח'!B38+'פסיבי כללי'!B38+'מור כללי'!B38+'מור מניות'!B38+'מור אג"ח'!B38+'אנליסט כללי'!B38+'אנליסט מניות'!B38+'אנליסט אג"ח'!B38</f>
        <v>11072.435523046301</v>
      </c>
    </row>
    <row r="39" spans="1:2" ht="20.100000000000001" customHeight="1" x14ac:dyDescent="0.2">
      <c r="A39" s="75" t="s">
        <v>20</v>
      </c>
      <c r="B39" s="44">
        <f>'קרן ט'!B39+'קרן י'!B39+'מסלולית כללית'!B39+'מסלולית אג"ח'!B39+'מסלולית מניות'!B39+'שקלי טווח קצר'!B39+'הכשרה לבני 50 ומטה'!B39+'הכשרה לבני 50-60'!B39+'הכשרה לבני 60 ומעלה'!B39+'הכשרה מקבלי קצבה'!B39+'הכשרה אג"ח'!B39+'הכשרה עוקב מדדים גמיש'!B39+'הכשרה משולב סחיר'!B39+'אלשטולר כללי'!B39+'אלשטושלר מניות'!B39+'אלטשולר אג"ח'!B39+'ילין כללי'!B39+'ילין מניות'!B39+'ילין אג"ח'!B39+'מיטב כללי'!B39+'מיטב מניות'!B39+'מיטב אג"ח'!B39+'פסיבי כללי'!B39+'מור כללי'!B39+'מור מניות'!B39+'מור אג"ח'!B39+'אנליסט כללי'!B39+'אנליסט מניות'!B39+'אנליסט אג"ח'!B39</f>
        <v>6767.4843511879999</v>
      </c>
    </row>
    <row r="40" spans="1:2" ht="20.100000000000001" customHeight="1" x14ac:dyDescent="0.2">
      <c r="A40" s="75" t="s">
        <v>21</v>
      </c>
      <c r="B40" s="44">
        <f>'קרן ט'!B40+'קרן י'!B40+'מסלולית כללית'!B40+'מסלולית אג"ח'!B40+'מסלולית מניות'!B40+'שקלי טווח קצר'!B40+'הכשרה לבני 50 ומטה'!B40+'הכשרה לבני 50-60'!B40+'הכשרה לבני 60 ומעלה'!B40+'הכשרה מקבלי קצבה'!B40+'הכשרה אג"ח'!B40+'הכשרה עוקב מדדים גמיש'!B40+'הכשרה משולב סחיר'!B40+'אלשטולר כללי'!B40+'אלשטושלר מניות'!B40+'אלטשולר אג"ח'!B40+'ילין כללי'!B40+'ילין מניות'!B40+'ילין אג"ח'!B40+'מיטב כללי'!B40+'מיטב מניות'!B40+'מיטב אג"ח'!B40+'פסיבי כללי'!B40+'מור כללי'!B40+'מור מניות'!B40+'מור אג"ח'!B40+'אנליסט כללי'!B40+'אנליסט מניות'!B40+'אנליסט אג"ח'!B40</f>
        <v>0</v>
      </c>
    </row>
    <row r="41" spans="1:2" ht="20.100000000000001" customHeight="1" x14ac:dyDescent="0.2">
      <c r="A41" s="75" t="s">
        <v>22</v>
      </c>
      <c r="B41" s="44">
        <f>'קרן ט'!B41+'קרן י'!B41+'מסלולית כללית'!B41+'מסלולית אג"ח'!B41+'מסלולית מניות'!B41+'שקלי טווח קצר'!B41+'הכשרה לבני 50 ומטה'!B41+'הכשרה לבני 50-60'!B41+'הכשרה לבני 60 ומעלה'!B41+'הכשרה מקבלי קצבה'!B41+'הכשרה אג"ח'!B41+'הכשרה עוקב מדדים גמיש'!B41+'הכשרה משולב סחיר'!B41+'אלשטולר כללי'!B41+'אלשטושלר מניות'!B41+'אלטשולר אג"ח'!B41+'ילין כללי'!B41+'ילין מניות'!B41+'ילין אג"ח'!B41+'מיטב כללי'!B41+'מיטב מניות'!B41+'מיטב אג"ח'!B41+'פסיבי כללי'!B41+'מור כללי'!B41+'מור מניות'!B41+'מור אג"ח'!B41+'אנליסט כללי'!B41+'אנליסט מניות'!B41+'אנליסט אג"ח'!B41</f>
        <v>0</v>
      </c>
    </row>
    <row r="42" spans="1:2" ht="30" customHeight="1" x14ac:dyDescent="0.2">
      <c r="A42" s="75" t="s">
        <v>23</v>
      </c>
      <c r="B42" s="44">
        <f>'קרן ט'!B42+'קרן י'!B42+'מסלולית כללית'!B42+'מסלולית אג"ח'!B42+'מסלולית מניות'!B42+'שקלי טווח קצר'!B42+'הכשרה לבני 50 ומטה'!B42+'הכשרה לבני 50-60'!B42+'הכשרה לבני 60 ומעלה'!B42+'הכשרה מקבלי קצבה'!B42+'הכשרה אג"ח'!B42+'הכשרה עוקב מדדים גמיש'!B42+'הכשרה משולב סחיר'!B42+'אלשטולר כללי'!B42+'אלשטושלר מניות'!B42+'אלטשולר אג"ח'!B42+'ילין כללי'!B42+'ילין מניות'!B42+'ילין אג"ח'!B42+'מיטב כללי'!B42+'מיטב מניות'!B42+'מיטב אג"ח'!B42+'פסיבי כללי'!B42+'מור כללי'!B42+'מור מניות'!B42+'מור אג"ח'!B42+'אנליסט כללי'!B42+'אנליסט מניות'!B42+'אנליסט אג"ח'!B42</f>
        <v>382.29262286495293</v>
      </c>
    </row>
    <row r="43" spans="1:2" ht="30" customHeight="1" x14ac:dyDescent="0.2">
      <c r="A43" s="75" t="s">
        <v>24</v>
      </c>
      <c r="B43" s="44">
        <f>'קרן ט'!B43+'קרן י'!B43+'מסלולית כללית'!B43+'מסלולית אג"ח'!B43+'מסלולית מניות'!B43+'שקלי טווח קצר'!B43+'הכשרה לבני 50 ומטה'!B43+'הכשרה לבני 50-60'!B43+'הכשרה לבני 60 ומעלה'!B43+'הכשרה מקבלי קצבה'!B43+'הכשרה אג"ח'!B43+'הכשרה עוקב מדדים גמיש'!B43+'הכשרה משולב סחיר'!B43+'אלשטולר כללי'!B43+'אלשטושלר מניות'!B43+'אלטשולר אג"ח'!B43+'ילין כללי'!B43+'ילין מניות'!B43+'ילין אג"ח'!B43+'מיטב כללי'!B43+'מיטב מניות'!B43+'מיטב אג"ח'!B43+'פסיבי כללי'!B43+'מור כללי'!B43+'מור מניות'!B43+'מור אג"ח'!B43+'אנליסט כללי'!B43+'אנליסט מניות'!B43+'אנליסט אג"ח'!B43</f>
        <v>3257.2832032678602</v>
      </c>
    </row>
    <row r="44" spans="1:2" ht="39" customHeight="1" x14ac:dyDescent="0.2">
      <c r="A44" s="75" t="s">
        <v>25</v>
      </c>
      <c r="B44" s="44">
        <f>'קרן ט'!B44+'קרן י'!B44+'מסלולית כללית'!B44+'מסלולית אג"ח'!B44+'מסלולית מניות'!B44+'שקלי טווח קצר'!B44+'הכשרה לבני 50 ומטה'!B44+'הכשרה לבני 50-60'!B44+'הכשרה לבני 60 ומעלה'!B44+'הכשרה מקבלי קצבה'!B44+'הכשרה אג"ח'!B44+'הכשרה עוקב מדדים גמיש'!B44+'הכשרה משולב סחיר'!B44+'אלשטולר כללי'!B44+'אלשטושלר מניות'!B44+'אלטשולר אג"ח'!B44+'ילין כללי'!B44+'ילין מניות'!B44+'ילין אג"ח'!B44+'מיטב כללי'!B44+'מיטב מניות'!B44+'מיטב אג"ח'!B44+'פסיבי כללי'!B44+'מור כללי'!B44+'מור מניות'!B44+'מור אג"ח'!B44+'אנליסט כללי'!B44+'אנליסט מניות'!B44+'אנליסט אג"ח'!B44</f>
        <v>116.53546007447537</v>
      </c>
    </row>
    <row r="45" spans="1:2" ht="36" customHeight="1" x14ac:dyDescent="0.2">
      <c r="A45" s="75" t="s">
        <v>26</v>
      </c>
      <c r="B45" s="44">
        <f>'קרן ט'!B45+'קרן י'!B45+'מסלולית כללית'!B45+'מסלולית אג"ח'!B45+'מסלולית מניות'!B45+'שקלי טווח קצר'!B45+'הכשרה לבני 50 ומטה'!B45+'הכשרה לבני 50-60'!B45+'הכשרה לבני 60 ומעלה'!B45+'הכשרה מקבלי קצבה'!B45+'הכשרה אג"ח'!B45+'הכשרה עוקב מדדים גמיש'!B45+'הכשרה משולב סחיר'!B45+'אלשטולר כללי'!B45+'אלשטושלר מניות'!B45+'אלטשולר אג"ח'!B45+'ילין כללי'!B45+'ילין מניות'!B45+'ילין אג"ח'!B45+'מיטב כללי'!B45+'מיטב מניות'!B45+'מיטב אג"ח'!B45+'פסיבי כללי'!B45+'מור כללי'!B45+'מור מניות'!B45+'מור אג"ח'!B45+'אנליסט כללי'!B45+'אנליסט מניות'!B45+'אנליסט אג"ח'!B45</f>
        <v>1530.2433080221315</v>
      </c>
    </row>
    <row r="46" spans="1:2" ht="20.100000000000001" customHeight="1" thickBot="1" x14ac:dyDescent="0.25">
      <c r="A46" s="24" t="s">
        <v>27</v>
      </c>
      <c r="B46" s="69">
        <f>'קרן ט'!B46+'קרן י'!B46+'מסלולית כללית'!B46+'מסלולית אג"ח'!B46+'מסלולית מניות'!B46+'שקלי טווח קצר'!B46+'הכשרה לבני 50 ומטה'!B46+'הכשרה לבני 50-60'!B46+'הכשרה לבני 60 ומעלה'!B46+'הכשרה מקבלי קצבה'!B46+'הכשרה אג"ח'!B46+'הכשרה עוקב מדדים גמיש'!B46+'הכשרה משולב סחיר'!B46+'אלשטולר כללי'!B46+'אלשטושלר מניות'!B46+'אלטשולר אג"ח'!B46+'ילין כללי'!B46+'ילין מניות'!B46+'ילין אג"ח'!B46+'מיטב כללי'!B46+'מיטב מניות'!B46+'מיטב אג"ח'!B46+'פסיבי כללי'!B46+'מור כללי'!B46+'מור מניות'!B46+'מור אג"ח'!B46+'אנליסט כללי'!B46+'אנליסט מניות'!B46+'אנליסט אג"ח'!B46</f>
        <v>9.5795321993116147</v>
      </c>
    </row>
    <row r="47" spans="1:2" ht="20.100000000000001" customHeight="1" thickBot="1" x14ac:dyDescent="0.25">
      <c r="A47" s="24"/>
      <c r="B47" s="31"/>
    </row>
    <row r="48" spans="1:2" ht="20.100000000000001" customHeight="1" thickBot="1" x14ac:dyDescent="0.25">
      <c r="A48" s="25" t="s">
        <v>28</v>
      </c>
      <c r="B48" s="37">
        <f>B37/B30</f>
        <v>1.1039185985255613E-3</v>
      </c>
    </row>
    <row r="49" spans="1:2" ht="20.100000000000001" customHeight="1" thickBot="1" x14ac:dyDescent="0.25">
      <c r="A49" s="24"/>
      <c r="B49" s="31"/>
    </row>
    <row r="50" spans="1:2" ht="20.100000000000001" customHeight="1" thickBot="1" x14ac:dyDescent="0.25">
      <c r="A50" s="25" t="s">
        <v>29</v>
      </c>
      <c r="B50" s="31"/>
    </row>
    <row r="51" spans="1:2" ht="20.100000000000001" customHeight="1" thickBot="1" x14ac:dyDescent="0.25">
      <c r="A51" s="24"/>
      <c r="B51" s="31"/>
    </row>
    <row r="52" spans="1:2" ht="41.25" customHeight="1" thickBot="1" x14ac:dyDescent="0.25">
      <c r="A52" s="25" t="s">
        <v>30</v>
      </c>
      <c r="B52" s="31"/>
    </row>
    <row r="53" spans="1:2" ht="20.100000000000001" customHeight="1" thickBot="1" x14ac:dyDescent="0.25">
      <c r="A53" s="28"/>
      <c r="B53" s="31"/>
    </row>
    <row r="54" spans="1:2" ht="20.100000000000001" customHeight="1" thickBot="1" x14ac:dyDescent="0.25">
      <c r="A54" s="25" t="s">
        <v>31</v>
      </c>
      <c r="B54" s="78">
        <f>'קרן ט'!B54+'קרן י'!B54+'מסלולית כללית'!B54+'מסלולית אג"ח'!B54+'מסלולית מניות'!B54+'שקלי טווח קצר'!B54+'הכשרה לבני 50 ומטה'!B54+'הכשרה לבני 50-60'!B54+'הכשרה לבני 60 ומעלה'!B54+'הכשרה מקבלי קצבה'!B54+'הכשרה אג"ח'!B54+'הכשרה עוקב מדדים גמיש'!B54+'הכשרה משולב סחיר'!B54+'אלשטולר כללי'!B54+'אלשטושלר מניות'!B54+'אלטשולר אג"ח'!B54+'ילין כללי'!B54+'ילין מניות'!B54+'ילין אג"ח'!B54+'מיטב כללי'!B54+'מיטב מניות'!B54+'מיטב אג"ח'!B54+'פסיבי כללי'!B54+'מור כללי'!B54+'מור מניות'!B54+'מור אג"ח'!B54+'אנליסט כללי'!B54+'אנליסט מניות'!B54+'אנליסט אג"ח'!B54</f>
        <v>180</v>
      </c>
    </row>
    <row r="55" spans="1:2" ht="27.75" customHeight="1" thickBot="1" x14ac:dyDescent="0.25">
      <c r="A55" s="25" t="s">
        <v>32</v>
      </c>
      <c r="B55" s="31"/>
    </row>
    <row r="56" spans="1:2" ht="20.100000000000001" customHeight="1" thickBot="1" x14ac:dyDescent="0.25">
      <c r="A56" s="25"/>
      <c r="B56" s="31"/>
    </row>
    <row r="57" spans="1:2" ht="20.100000000000001" customHeight="1" thickBot="1" x14ac:dyDescent="0.25">
      <c r="A57" s="27" t="s">
        <v>33</v>
      </c>
      <c r="B57" s="31"/>
    </row>
    <row r="58" spans="1:2" ht="20.100000000000001" customHeight="1" thickBot="1" x14ac:dyDescent="0.25">
      <c r="A58" s="25"/>
      <c r="B58" s="31"/>
    </row>
    <row r="59" spans="1:2" ht="20.100000000000001" customHeight="1" thickBot="1" x14ac:dyDescent="0.25">
      <c r="A59" s="25" t="s">
        <v>34</v>
      </c>
      <c r="B59" s="78">
        <f>B26+B37-B54</f>
        <v>36160.154270922052</v>
      </c>
    </row>
    <row r="60" spans="1:2" ht="20.100000000000001" customHeight="1" thickBot="1" x14ac:dyDescent="0.25">
      <c r="A60" s="25"/>
      <c r="B60" s="31"/>
    </row>
    <row r="61" spans="1:2" ht="20.100000000000001" customHeight="1" thickBot="1" x14ac:dyDescent="0.25">
      <c r="A61" s="25" t="s">
        <v>35</v>
      </c>
      <c r="B61" s="37">
        <f>B59/B28</f>
        <v>1.7280161842718263E-3</v>
      </c>
    </row>
    <row r="62" spans="1:2" ht="20.100000000000001" customHeight="1" thickBot="1" x14ac:dyDescent="0.25">
      <c r="A62" s="25"/>
      <c r="B62" s="31"/>
    </row>
    <row r="63" spans="1:2" ht="20.100000000000001" customHeight="1" thickBot="1" x14ac:dyDescent="0.25">
      <c r="A63" s="25" t="s">
        <v>36</v>
      </c>
      <c r="B63" s="31"/>
    </row>
    <row r="64" spans="1:2" ht="33" customHeight="1" thickBot="1" x14ac:dyDescent="0.25">
      <c r="A64" s="25" t="s">
        <v>156</v>
      </c>
      <c r="B64" s="31"/>
    </row>
    <row r="65" spans="1:2" ht="20.100000000000001" customHeight="1" thickBot="1" x14ac:dyDescent="0.25">
      <c r="A65" s="25" t="s">
        <v>37</v>
      </c>
      <c r="B65" s="31"/>
    </row>
  </sheetData>
  <mergeCells count="1">
    <mergeCell ref="B3:B5"/>
  </mergeCells>
  <pageMargins left="0.7" right="0.7" top="0.75" bottom="0.75" header="0.3" footer="0.3"/>
  <pageSetup paperSize="9" scale="54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D65"/>
  <sheetViews>
    <sheetView rightToLeft="1" topLeftCell="A16" workbookViewId="0">
      <selection activeCell="A25" sqref="A1:B1048576"/>
    </sheetView>
  </sheetViews>
  <sheetFormatPr defaultRowHeight="14.25" x14ac:dyDescent="0.2"/>
  <cols>
    <col min="1" max="1" width="103.75" customWidth="1"/>
    <col min="2" max="2" width="16.5" customWidth="1"/>
  </cols>
  <sheetData>
    <row r="1" spans="1:2" ht="18" x14ac:dyDescent="0.2">
      <c r="A1" s="2" t="s">
        <v>88</v>
      </c>
    </row>
    <row r="2" spans="1:2" ht="15" thickBot="1" x14ac:dyDescent="0.25">
      <c r="A2" s="1"/>
    </row>
    <row r="3" spans="1:2" ht="14.25" customHeight="1" x14ac:dyDescent="0.2">
      <c r="A3" s="18" t="s">
        <v>95</v>
      </c>
      <c r="B3" s="106" t="s">
        <v>0</v>
      </c>
    </row>
    <row r="4" spans="1:2" ht="14.25" customHeight="1" x14ac:dyDescent="0.2">
      <c r="A4" s="19"/>
      <c r="B4" s="107"/>
    </row>
    <row r="5" spans="1:2" ht="15" customHeight="1" thickBot="1" x14ac:dyDescent="0.25">
      <c r="A5" s="20" t="s">
        <v>89</v>
      </c>
      <c r="B5" s="108"/>
    </row>
    <row r="6" spans="1:2" ht="15.75" thickBot="1" x14ac:dyDescent="0.25">
      <c r="A6" s="21"/>
      <c r="B6" s="29"/>
    </row>
    <row r="7" spans="1:2" ht="15.75" thickBot="1" x14ac:dyDescent="0.25">
      <c r="A7" s="22" t="s">
        <v>1</v>
      </c>
      <c r="B7" s="30"/>
    </row>
    <row r="8" spans="1:2" ht="15.75" thickBot="1" x14ac:dyDescent="0.25">
      <c r="A8" s="23" t="s">
        <v>2</v>
      </c>
      <c r="B8" s="40">
        <f>SUM(B9:B10)</f>
        <v>39.721046958270151</v>
      </c>
    </row>
    <row r="9" spans="1:2" ht="15" x14ac:dyDescent="0.2">
      <c r="A9" s="43" t="s">
        <v>3</v>
      </c>
      <c r="B9" s="44"/>
    </row>
    <row r="10" spans="1:2" ht="15.75" thickBot="1" x14ac:dyDescent="0.25">
      <c r="A10" s="24" t="s">
        <v>4</v>
      </c>
      <c r="B10" s="45">
        <v>39.721046958270151</v>
      </c>
    </row>
    <row r="11" spans="1:2" ht="15.75" thickBot="1" x14ac:dyDescent="0.25">
      <c r="A11" s="25"/>
      <c r="B11" s="42"/>
    </row>
    <row r="12" spans="1:2" ht="15.75" thickBot="1" x14ac:dyDescent="0.25">
      <c r="A12" s="46" t="s">
        <v>38</v>
      </c>
      <c r="B12" s="40">
        <f>SUM(B13:B14)</f>
        <v>10.618798700000001</v>
      </c>
    </row>
    <row r="13" spans="1:2" ht="15" x14ac:dyDescent="0.2">
      <c r="A13" s="47" t="s">
        <v>5</v>
      </c>
      <c r="B13" s="39"/>
    </row>
    <row r="14" spans="1:2" ht="15.75" thickBot="1" x14ac:dyDescent="0.25">
      <c r="A14" s="24" t="s">
        <v>6</v>
      </c>
      <c r="B14" s="41">
        <v>10.618798700000001</v>
      </c>
    </row>
    <row r="15" spans="1:2" ht="15.75" thickBot="1" x14ac:dyDescent="0.25">
      <c r="A15" s="25"/>
      <c r="B15" s="42"/>
    </row>
    <row r="16" spans="1:2" ht="15.75" thickBot="1" x14ac:dyDescent="0.25">
      <c r="A16" s="25" t="s">
        <v>7</v>
      </c>
      <c r="B16" s="40">
        <f>SUM(B17:B18)</f>
        <v>6.5125560309999999</v>
      </c>
    </row>
    <row r="17" spans="1:2" ht="15" x14ac:dyDescent="0.2">
      <c r="A17" s="43" t="s">
        <v>8</v>
      </c>
      <c r="B17" s="39">
        <v>6.5125560309999999</v>
      </c>
    </row>
    <row r="18" spans="1:2" ht="15.75" thickBot="1" x14ac:dyDescent="0.25">
      <c r="A18" s="24" t="s">
        <v>9</v>
      </c>
      <c r="B18" s="48"/>
    </row>
    <row r="19" spans="1:2" ht="15.75" thickBot="1" x14ac:dyDescent="0.25">
      <c r="A19" s="25"/>
      <c r="B19" s="31"/>
    </row>
    <row r="20" spans="1:2" ht="15.75" thickBot="1" x14ac:dyDescent="0.25">
      <c r="A20" s="25" t="s">
        <v>10</v>
      </c>
      <c r="B20" s="74"/>
    </row>
    <row r="21" spans="1:2" ht="15.75" thickBot="1" x14ac:dyDescent="0.25">
      <c r="A21" s="25"/>
      <c r="B21" s="38"/>
    </row>
    <row r="22" spans="1:2" ht="15.75" thickBot="1" x14ac:dyDescent="0.25">
      <c r="A22" s="25" t="s">
        <v>11</v>
      </c>
      <c r="B22" s="49">
        <v>0</v>
      </c>
    </row>
    <row r="23" spans="1:2" ht="15.75" thickBot="1" x14ac:dyDescent="0.25">
      <c r="A23" s="25"/>
      <c r="B23" s="38"/>
    </row>
    <row r="24" spans="1:2" ht="15.75" thickBot="1" x14ac:dyDescent="0.25">
      <c r="A24" s="25" t="s">
        <v>12</v>
      </c>
      <c r="B24" s="49">
        <v>0</v>
      </c>
    </row>
    <row r="25" spans="1:2" ht="15.75" thickBot="1" x14ac:dyDescent="0.25">
      <c r="A25" s="25"/>
      <c r="B25" s="31"/>
    </row>
    <row r="26" spans="1:2" ht="15.75" thickBot="1" x14ac:dyDescent="0.25">
      <c r="A26" s="25" t="s">
        <v>13</v>
      </c>
      <c r="B26" s="34">
        <f>B8+B12+B16+B20+B22+B24</f>
        <v>56.852401689270152</v>
      </c>
    </row>
    <row r="27" spans="1:2" ht="15.75" thickBot="1" x14ac:dyDescent="0.25">
      <c r="A27" s="25"/>
      <c r="B27" s="31"/>
    </row>
    <row r="28" spans="1:2" ht="15.75" thickBot="1" x14ac:dyDescent="0.25">
      <c r="A28" s="25" t="s">
        <v>14</v>
      </c>
      <c r="B28" s="34">
        <f>AVERAGE(B29:B30)</f>
        <v>113293.88427499999</v>
      </c>
    </row>
    <row r="29" spans="1:2" ht="15" x14ac:dyDescent="0.2">
      <c r="A29" s="43" t="s">
        <v>82</v>
      </c>
      <c r="B29" s="50">
        <v>125473.13499999999</v>
      </c>
    </row>
    <row r="30" spans="1:2" ht="31.5" thickBot="1" x14ac:dyDescent="0.25">
      <c r="A30" s="24" t="s">
        <v>83</v>
      </c>
      <c r="B30" s="35">
        <v>101114.63355</v>
      </c>
    </row>
    <row r="31" spans="1:2" ht="15.75" thickBot="1" x14ac:dyDescent="0.3">
      <c r="A31" s="26"/>
      <c r="B31" s="31"/>
    </row>
    <row r="32" spans="1:2" ht="15.75" thickBot="1" x14ac:dyDescent="0.25">
      <c r="A32" s="25" t="s">
        <v>15</v>
      </c>
      <c r="B32" s="37">
        <f>B26/B28</f>
        <v>5.0181350964427561E-4</v>
      </c>
    </row>
    <row r="33" spans="1:4" ht="15.75" thickBot="1" x14ac:dyDescent="0.25">
      <c r="A33" s="25"/>
      <c r="B33" s="31"/>
    </row>
    <row r="34" spans="1:4" ht="16.5" thickBot="1" x14ac:dyDescent="0.25">
      <c r="A34" s="27" t="s">
        <v>16</v>
      </c>
      <c r="B34" s="31"/>
    </row>
    <row r="35" spans="1:4" ht="15.75" thickBot="1" x14ac:dyDescent="0.25">
      <c r="A35" s="25" t="s">
        <v>17</v>
      </c>
      <c r="B35" s="80">
        <v>184.53899999999999</v>
      </c>
    </row>
    <row r="36" spans="1:4" ht="15.75" thickBot="1" x14ac:dyDescent="0.25">
      <c r="A36" s="25"/>
      <c r="B36" s="31"/>
    </row>
    <row r="37" spans="1:4" ht="15.75" thickBot="1" x14ac:dyDescent="0.25">
      <c r="A37" s="25" t="s">
        <v>18</v>
      </c>
      <c r="B37" s="53">
        <f>SUM(B38:B46)</f>
        <v>230.37236246862898</v>
      </c>
    </row>
    <row r="38" spans="1:4" ht="15" x14ac:dyDescent="0.2">
      <c r="A38" s="43" t="s">
        <v>19</v>
      </c>
      <c r="B38" s="54">
        <v>114.05776125281949</v>
      </c>
    </row>
    <row r="39" spans="1:4" ht="15" x14ac:dyDescent="0.2">
      <c r="A39" s="52" t="s">
        <v>20</v>
      </c>
      <c r="B39" s="55">
        <v>85.930324158988185</v>
      </c>
    </row>
    <row r="40" spans="1:4" ht="15" x14ac:dyDescent="0.2">
      <c r="A40" s="51" t="s">
        <v>21</v>
      </c>
      <c r="B40" s="55"/>
    </row>
    <row r="41" spans="1:4" ht="15" x14ac:dyDescent="0.2">
      <c r="A41" s="51" t="s">
        <v>22</v>
      </c>
      <c r="B41" s="55"/>
    </row>
    <row r="42" spans="1:4" ht="30" x14ac:dyDescent="0.2">
      <c r="A42" s="51" t="s">
        <v>23</v>
      </c>
      <c r="B42" s="55">
        <v>0.69609546746575335</v>
      </c>
    </row>
    <row r="43" spans="1:4" ht="30" x14ac:dyDescent="0.2">
      <c r="A43" s="51" t="s">
        <v>24</v>
      </c>
      <c r="B43" s="55">
        <v>20.606956472883795</v>
      </c>
    </row>
    <row r="44" spans="1:4" ht="30" x14ac:dyDescent="0.2">
      <c r="A44" s="51" t="s">
        <v>25</v>
      </c>
      <c r="B44" s="55">
        <v>0.93</v>
      </c>
      <c r="D44" s="36"/>
    </row>
    <row r="45" spans="1:4" ht="30" x14ac:dyDescent="0.2">
      <c r="A45" s="51" t="s">
        <v>26</v>
      </c>
      <c r="B45" s="55">
        <v>8.081225116471721</v>
      </c>
    </row>
    <row r="46" spans="1:4" ht="15.75" thickBot="1" x14ac:dyDescent="0.25">
      <c r="A46" s="24" t="s">
        <v>27</v>
      </c>
      <c r="B46" s="56">
        <v>7.0000000000000007E-2</v>
      </c>
    </row>
    <row r="47" spans="1:4" ht="15.75" thickBot="1" x14ac:dyDescent="0.25">
      <c r="A47" s="24"/>
      <c r="B47" s="31"/>
    </row>
    <row r="48" spans="1:4" ht="16.5" thickBot="1" x14ac:dyDescent="0.25">
      <c r="A48" s="25" t="s">
        <v>28</v>
      </c>
      <c r="B48" s="82">
        <f>B37/B30</f>
        <v>2.2783286096241702E-3</v>
      </c>
    </row>
    <row r="49" spans="1:2" ht="15.75" thickBot="1" x14ac:dyDescent="0.25">
      <c r="A49" s="24"/>
      <c r="B49" s="79"/>
    </row>
    <row r="50" spans="1:2" ht="15.75" thickBot="1" x14ac:dyDescent="0.25">
      <c r="A50" s="25" t="s">
        <v>29</v>
      </c>
      <c r="B50" s="83">
        <v>2.5000000000000001E-3</v>
      </c>
    </row>
    <row r="51" spans="1:2" ht="15.75" thickBot="1" x14ac:dyDescent="0.25">
      <c r="A51" s="24"/>
      <c r="B51" s="79"/>
    </row>
    <row r="52" spans="1:2" ht="15.75" thickBot="1" x14ac:dyDescent="0.25">
      <c r="A52" s="25" t="s">
        <v>30</v>
      </c>
      <c r="B52" s="83">
        <f>B50-B48</f>
        <v>2.2167139037582986E-4</v>
      </c>
    </row>
    <row r="53" spans="1:2" ht="15.75" thickBot="1" x14ac:dyDescent="0.25">
      <c r="A53" s="28"/>
      <c r="B53" s="79"/>
    </row>
    <row r="54" spans="1:2" ht="15.75" thickBot="1" x14ac:dyDescent="0.25">
      <c r="A54" s="25" t="s">
        <v>31</v>
      </c>
      <c r="B54" s="84">
        <v>0</v>
      </c>
    </row>
    <row r="55" spans="1:2" ht="15.75" thickBot="1" x14ac:dyDescent="0.25">
      <c r="A55" s="25" t="s">
        <v>32</v>
      </c>
      <c r="B55" s="85">
        <f>(B37-B54)/B30</f>
        <v>2.2783286096241702E-3</v>
      </c>
    </row>
    <row r="56" spans="1:2" ht="15.75" thickBot="1" x14ac:dyDescent="0.25">
      <c r="A56" s="25"/>
      <c r="B56" s="31"/>
    </row>
    <row r="57" spans="1:2" ht="16.5" thickBot="1" x14ac:dyDescent="0.25">
      <c r="A57" s="27" t="s">
        <v>33</v>
      </c>
      <c r="B57" s="31"/>
    </row>
    <row r="58" spans="1:2" ht="15.75" thickBot="1" x14ac:dyDescent="0.25">
      <c r="A58" s="25"/>
      <c r="B58" s="31"/>
    </row>
    <row r="59" spans="1:2" ht="15.75" thickBot="1" x14ac:dyDescent="0.3">
      <c r="A59" s="25" t="s">
        <v>39</v>
      </c>
      <c r="B59" s="86">
        <f>B26+B37-B54</f>
        <v>287.22476415789913</v>
      </c>
    </row>
    <row r="60" spans="1:2" ht="15.75" thickBot="1" x14ac:dyDescent="0.25">
      <c r="A60" s="25"/>
      <c r="B60" s="31"/>
    </row>
    <row r="61" spans="1:2" ht="15.75" thickBot="1" x14ac:dyDescent="0.25">
      <c r="A61" s="25" t="s">
        <v>35</v>
      </c>
      <c r="B61" s="82">
        <f>B59/B28</f>
        <v>2.5352186130428193E-3</v>
      </c>
    </row>
    <row r="62" spans="1:2" ht="15.75" thickBot="1" x14ac:dyDescent="0.25">
      <c r="A62" s="25"/>
      <c r="B62" s="79"/>
    </row>
    <row r="63" spans="1:2" ht="15.75" thickBot="1" x14ac:dyDescent="0.25">
      <c r="A63" s="25" t="s">
        <v>36</v>
      </c>
      <c r="B63" s="79"/>
    </row>
    <row r="64" spans="1:2" ht="30.75" thickBot="1" x14ac:dyDescent="0.25">
      <c r="A64" s="25" t="s">
        <v>84</v>
      </c>
      <c r="B64" s="83">
        <v>2.5000000000000001E-3</v>
      </c>
    </row>
    <row r="65" spans="1:2" ht="15.75" thickBot="1" x14ac:dyDescent="0.25">
      <c r="A65" s="25" t="s">
        <v>37</v>
      </c>
      <c r="B65" s="81">
        <f>B32+B64</f>
        <v>3.0018135096442754E-3</v>
      </c>
    </row>
  </sheetData>
  <mergeCells count="1">
    <mergeCell ref="B3:B5"/>
  </mergeCells>
  <pageMargins left="0.7" right="0.7" top="0.75" bottom="0.75" header="0.3" footer="0.3"/>
  <pageSetup paperSize="9" scale="67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B65"/>
  <sheetViews>
    <sheetView rightToLeft="1" workbookViewId="0">
      <selection activeCell="A25" sqref="A1:B1048576"/>
    </sheetView>
  </sheetViews>
  <sheetFormatPr defaultRowHeight="14.25" x14ac:dyDescent="0.2"/>
  <cols>
    <col min="1" max="1" width="103.75" customWidth="1"/>
    <col min="2" max="2" width="16.5" customWidth="1"/>
  </cols>
  <sheetData>
    <row r="1" spans="1:2" ht="18" x14ac:dyDescent="0.2">
      <c r="A1" s="2" t="s">
        <v>88</v>
      </c>
    </row>
    <row r="2" spans="1:2" ht="15" thickBot="1" x14ac:dyDescent="0.25">
      <c r="A2" s="1"/>
    </row>
    <row r="3" spans="1:2" ht="14.25" customHeight="1" x14ac:dyDescent="0.2">
      <c r="A3" s="18" t="s">
        <v>96</v>
      </c>
      <c r="B3" s="106" t="s">
        <v>0</v>
      </c>
    </row>
    <row r="4" spans="1:2" ht="14.25" customHeight="1" x14ac:dyDescent="0.2">
      <c r="A4" s="19"/>
      <c r="B4" s="107"/>
    </row>
    <row r="5" spans="1:2" ht="15" customHeight="1" thickBot="1" x14ac:dyDescent="0.25">
      <c r="A5" s="20" t="s">
        <v>89</v>
      </c>
      <c r="B5" s="108"/>
    </row>
    <row r="6" spans="1:2" ht="15.75" thickBot="1" x14ac:dyDescent="0.25">
      <c r="A6" s="21"/>
      <c r="B6" s="29"/>
    </row>
    <row r="7" spans="1:2" ht="15.75" thickBot="1" x14ac:dyDescent="0.25">
      <c r="A7" s="22" t="s">
        <v>1</v>
      </c>
      <c r="B7" s="30"/>
    </row>
    <row r="8" spans="1:2" ht="15.75" thickBot="1" x14ac:dyDescent="0.25">
      <c r="A8" s="23" t="s">
        <v>2</v>
      </c>
      <c r="B8" s="40">
        <f>SUM(B9:B10)</f>
        <v>69.69028604314498</v>
      </c>
    </row>
    <row r="9" spans="1:2" ht="15" x14ac:dyDescent="0.2">
      <c r="A9" s="43" t="s">
        <v>3</v>
      </c>
      <c r="B9" s="44"/>
    </row>
    <row r="10" spans="1:2" ht="15.75" thickBot="1" x14ac:dyDescent="0.25">
      <c r="A10" s="24" t="s">
        <v>4</v>
      </c>
      <c r="B10" s="45">
        <v>69.69028604314498</v>
      </c>
    </row>
    <row r="11" spans="1:2" ht="15.75" thickBot="1" x14ac:dyDescent="0.25">
      <c r="A11" s="25"/>
      <c r="B11" s="42"/>
    </row>
    <row r="12" spans="1:2" ht="15.75" thickBot="1" x14ac:dyDescent="0.25">
      <c r="A12" s="46" t="s">
        <v>38</v>
      </c>
      <c r="B12" s="40">
        <f>SUM(B13:B14)</f>
        <v>14.361170198999998</v>
      </c>
    </row>
    <row r="13" spans="1:2" ht="15" x14ac:dyDescent="0.2">
      <c r="A13" s="47" t="s">
        <v>5</v>
      </c>
      <c r="B13" s="39"/>
    </row>
    <row r="14" spans="1:2" ht="15.75" thickBot="1" x14ac:dyDescent="0.25">
      <c r="A14" s="24" t="s">
        <v>6</v>
      </c>
      <c r="B14" s="41">
        <v>14.361170198999998</v>
      </c>
    </row>
    <row r="15" spans="1:2" ht="15.75" thickBot="1" x14ac:dyDescent="0.25">
      <c r="A15" s="25"/>
      <c r="B15" s="42"/>
    </row>
    <row r="16" spans="1:2" ht="15.75" thickBot="1" x14ac:dyDescent="0.25">
      <c r="A16" s="25" t="s">
        <v>7</v>
      </c>
      <c r="B16" s="40">
        <f>SUM(B17:B18)</f>
        <v>16.291606968</v>
      </c>
    </row>
    <row r="17" spans="1:2" ht="15" x14ac:dyDescent="0.2">
      <c r="A17" s="43" t="s">
        <v>8</v>
      </c>
      <c r="B17" s="39">
        <v>16.291606968</v>
      </c>
    </row>
    <row r="18" spans="1:2" ht="15.75" thickBot="1" x14ac:dyDescent="0.25">
      <c r="A18" s="24" t="s">
        <v>9</v>
      </c>
      <c r="B18" s="48"/>
    </row>
    <row r="19" spans="1:2" ht="15.75" thickBot="1" x14ac:dyDescent="0.25">
      <c r="A19" s="25"/>
      <c r="B19" s="31"/>
    </row>
    <row r="20" spans="1:2" ht="15.75" thickBot="1" x14ac:dyDescent="0.25">
      <c r="A20" s="25" t="s">
        <v>10</v>
      </c>
      <c r="B20" s="74"/>
    </row>
    <row r="21" spans="1:2" ht="15.75" thickBot="1" x14ac:dyDescent="0.25">
      <c r="A21" s="25"/>
      <c r="B21" s="38"/>
    </row>
    <row r="22" spans="1:2" ht="15.75" thickBot="1" x14ac:dyDescent="0.25">
      <c r="A22" s="25" t="s">
        <v>11</v>
      </c>
      <c r="B22" s="49">
        <v>0</v>
      </c>
    </row>
    <row r="23" spans="1:2" ht="15.75" thickBot="1" x14ac:dyDescent="0.25">
      <c r="A23" s="25"/>
      <c r="B23" s="38"/>
    </row>
    <row r="24" spans="1:2" ht="15.75" thickBot="1" x14ac:dyDescent="0.25">
      <c r="A24" s="25" t="s">
        <v>12</v>
      </c>
      <c r="B24" s="49">
        <v>0</v>
      </c>
    </row>
    <row r="25" spans="1:2" ht="15.75" thickBot="1" x14ac:dyDescent="0.25">
      <c r="A25" s="25"/>
      <c r="B25" s="31"/>
    </row>
    <row r="26" spans="1:2" ht="15.75" thickBot="1" x14ac:dyDescent="0.25">
      <c r="A26" s="25" t="s">
        <v>13</v>
      </c>
      <c r="B26" s="34">
        <f>B8+B12+B16+B20+B22+B24</f>
        <v>100.34306321014498</v>
      </c>
    </row>
    <row r="27" spans="1:2" ht="15.75" thickBot="1" x14ac:dyDescent="0.25">
      <c r="A27" s="25"/>
      <c r="B27" s="31"/>
    </row>
    <row r="28" spans="1:2" ht="15.75" thickBot="1" x14ac:dyDescent="0.25">
      <c r="A28" s="25" t="s">
        <v>14</v>
      </c>
      <c r="B28" s="34">
        <f>AVERAGE(B29:B30)</f>
        <v>214969.86949056949</v>
      </c>
    </row>
    <row r="29" spans="1:2" ht="15" x14ac:dyDescent="0.2">
      <c r="A29" s="43" t="s">
        <v>82</v>
      </c>
      <c r="B29" s="50">
        <v>236670.09605875745</v>
      </c>
    </row>
    <row r="30" spans="1:2" ht="31.5" thickBot="1" x14ac:dyDescent="0.25">
      <c r="A30" s="24" t="s">
        <v>83</v>
      </c>
      <c r="B30" s="35">
        <v>193269.64292238152</v>
      </c>
    </row>
    <row r="31" spans="1:2" ht="15.75" thickBot="1" x14ac:dyDescent="0.3">
      <c r="A31" s="26"/>
      <c r="B31" s="31"/>
    </row>
    <row r="32" spans="1:2" ht="15.75" thickBot="1" x14ac:dyDescent="0.25">
      <c r="A32" s="25" t="s">
        <v>15</v>
      </c>
      <c r="B32" s="37">
        <f>B26/B28</f>
        <v>4.6677733697255151E-4</v>
      </c>
    </row>
    <row r="33" spans="1:2" ht="15.75" thickBot="1" x14ac:dyDescent="0.25">
      <c r="A33" s="25"/>
      <c r="B33" s="31"/>
    </row>
    <row r="34" spans="1:2" ht="16.5" thickBot="1" x14ac:dyDescent="0.25">
      <c r="A34" s="27" t="s">
        <v>16</v>
      </c>
      <c r="B34" s="31"/>
    </row>
    <row r="35" spans="1:2" ht="15.75" thickBot="1" x14ac:dyDescent="0.25">
      <c r="A35" s="25" t="s">
        <v>17</v>
      </c>
      <c r="B35" s="80">
        <v>131.95099999999999</v>
      </c>
    </row>
    <row r="36" spans="1:2" ht="15.75" thickBot="1" x14ac:dyDescent="0.25">
      <c r="A36" s="25"/>
      <c r="B36" s="31"/>
    </row>
    <row r="37" spans="1:2" ht="15.75" thickBot="1" x14ac:dyDescent="0.25">
      <c r="A37" s="25" t="s">
        <v>18</v>
      </c>
      <c r="B37" s="53">
        <f>SUM(B38:B46)</f>
        <v>431.53154569107056</v>
      </c>
    </row>
    <row r="38" spans="1:2" ht="15" x14ac:dyDescent="0.2">
      <c r="A38" s="43" t="s">
        <v>19</v>
      </c>
      <c r="B38" s="54">
        <v>220.73422775466537</v>
      </c>
    </row>
    <row r="39" spans="1:2" ht="15" x14ac:dyDescent="0.2">
      <c r="A39" s="52" t="s">
        <v>20</v>
      </c>
      <c r="B39" s="55">
        <v>165.26309757831029</v>
      </c>
    </row>
    <row r="40" spans="1:2" ht="15" x14ac:dyDescent="0.2">
      <c r="A40" s="51" t="s">
        <v>21</v>
      </c>
      <c r="B40" s="55"/>
    </row>
    <row r="41" spans="1:2" ht="15" x14ac:dyDescent="0.2">
      <c r="A41" s="51" t="s">
        <v>22</v>
      </c>
      <c r="B41" s="55"/>
    </row>
    <row r="42" spans="1:2" ht="30" x14ac:dyDescent="0.2">
      <c r="A42" s="51" t="s">
        <v>23</v>
      </c>
      <c r="B42" s="55">
        <v>3.5021066837639441</v>
      </c>
    </row>
    <row r="43" spans="1:2" ht="30" x14ac:dyDescent="0.2">
      <c r="A43" s="51" t="s">
        <v>24</v>
      </c>
      <c r="B43" s="55">
        <v>28.118499852539724</v>
      </c>
    </row>
    <row r="44" spans="1:2" ht="30" x14ac:dyDescent="0.2">
      <c r="A44" s="51" t="s">
        <v>25</v>
      </c>
      <c r="B44" s="55">
        <v>1.65</v>
      </c>
    </row>
    <row r="45" spans="1:2" ht="30" x14ac:dyDescent="0.2">
      <c r="A45" s="51" t="s">
        <v>26</v>
      </c>
      <c r="B45" s="55">
        <v>12.253613821791248</v>
      </c>
    </row>
    <row r="46" spans="1:2" ht="15.75" thickBot="1" x14ac:dyDescent="0.25">
      <c r="A46" s="24" t="s">
        <v>27</v>
      </c>
      <c r="B46" s="56">
        <v>0.01</v>
      </c>
    </row>
    <row r="47" spans="1:2" ht="15.75" thickBot="1" x14ac:dyDescent="0.25">
      <c r="A47" s="24"/>
      <c r="B47" s="31"/>
    </row>
    <row r="48" spans="1:2" ht="16.5" thickBot="1" x14ac:dyDescent="0.25">
      <c r="A48" s="25" t="s">
        <v>28</v>
      </c>
      <c r="B48" s="82">
        <f>B37/B30</f>
        <v>2.2327952758953288E-3</v>
      </c>
    </row>
    <row r="49" spans="1:2" ht="15.75" thickBot="1" x14ac:dyDescent="0.25">
      <c r="A49" s="24"/>
      <c r="B49" s="79"/>
    </row>
    <row r="50" spans="1:2" ht="15.75" thickBot="1" x14ac:dyDescent="0.25">
      <c r="A50" s="25" t="s">
        <v>29</v>
      </c>
      <c r="B50" s="83">
        <v>2.5000000000000001E-3</v>
      </c>
    </row>
    <row r="51" spans="1:2" ht="15.75" thickBot="1" x14ac:dyDescent="0.25">
      <c r="A51" s="24"/>
      <c r="B51" s="79"/>
    </row>
    <row r="52" spans="1:2" ht="15.75" thickBot="1" x14ac:dyDescent="0.25">
      <c r="A52" s="25" t="s">
        <v>30</v>
      </c>
      <c r="B52" s="83">
        <f>B50-B48</f>
        <v>2.6720472410467124E-4</v>
      </c>
    </row>
    <row r="53" spans="1:2" ht="15.75" thickBot="1" x14ac:dyDescent="0.25">
      <c r="A53" s="28"/>
      <c r="B53" s="79"/>
    </row>
    <row r="54" spans="1:2" ht="15.75" thickBot="1" x14ac:dyDescent="0.25">
      <c r="A54" s="25" t="s">
        <v>31</v>
      </c>
      <c r="B54" s="84">
        <v>0</v>
      </c>
    </row>
    <row r="55" spans="1:2" ht="15.75" thickBot="1" x14ac:dyDescent="0.25">
      <c r="A55" s="25" t="s">
        <v>32</v>
      </c>
      <c r="B55" s="85">
        <f>(B37-B54)/B30</f>
        <v>2.2327952758953288E-3</v>
      </c>
    </row>
    <row r="56" spans="1:2" ht="15.75" thickBot="1" x14ac:dyDescent="0.25">
      <c r="A56" s="25"/>
      <c r="B56" s="31"/>
    </row>
    <row r="57" spans="1:2" ht="16.5" thickBot="1" x14ac:dyDescent="0.25">
      <c r="A57" s="27" t="s">
        <v>33</v>
      </c>
      <c r="B57" s="31"/>
    </row>
    <row r="58" spans="1:2" ht="15.75" thickBot="1" x14ac:dyDescent="0.25">
      <c r="A58" s="25"/>
      <c r="B58" s="31"/>
    </row>
    <row r="59" spans="1:2" ht="15.75" thickBot="1" x14ac:dyDescent="0.3">
      <c r="A59" s="25" t="s">
        <v>39</v>
      </c>
      <c r="B59" s="86">
        <f>B26+B37-B54</f>
        <v>531.87460890121554</v>
      </c>
    </row>
    <row r="60" spans="1:2" ht="15.75" thickBot="1" x14ac:dyDescent="0.25">
      <c r="A60" s="25"/>
      <c r="B60" s="31"/>
    </row>
    <row r="61" spans="1:2" ht="15.75" thickBot="1" x14ac:dyDescent="0.25">
      <c r="A61" s="25" t="s">
        <v>35</v>
      </c>
      <c r="B61" s="82">
        <f>B59/B28</f>
        <v>2.4741821268331205E-3</v>
      </c>
    </row>
    <row r="62" spans="1:2" ht="15.75" thickBot="1" x14ac:dyDescent="0.25">
      <c r="A62" s="25"/>
      <c r="B62" s="79"/>
    </row>
    <row r="63" spans="1:2" ht="15.75" thickBot="1" x14ac:dyDescent="0.25">
      <c r="A63" s="25" t="s">
        <v>36</v>
      </c>
      <c r="B63" s="79"/>
    </row>
    <row r="64" spans="1:2" ht="30.75" thickBot="1" x14ac:dyDescent="0.25">
      <c r="A64" s="25" t="s">
        <v>84</v>
      </c>
      <c r="B64" s="83">
        <v>2.5000000000000001E-3</v>
      </c>
    </row>
    <row r="65" spans="1:2" ht="15.75" thickBot="1" x14ac:dyDescent="0.25">
      <c r="A65" s="25" t="s">
        <v>37</v>
      </c>
      <c r="B65" s="81">
        <f>B32+B64</f>
        <v>2.9667773369725517E-3</v>
      </c>
    </row>
  </sheetData>
  <mergeCells count="1">
    <mergeCell ref="B3:B5"/>
  </mergeCells>
  <pageMargins left="0.7" right="0.7" top="0.75" bottom="0.75" header="0.3" footer="0.3"/>
  <pageSetup paperSize="9" scale="67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B65"/>
  <sheetViews>
    <sheetView rightToLeft="1" topLeftCell="A25" workbookViewId="0">
      <selection activeCell="A25" sqref="A1:B1048576"/>
    </sheetView>
  </sheetViews>
  <sheetFormatPr defaultRowHeight="14.25" x14ac:dyDescent="0.2"/>
  <cols>
    <col min="1" max="1" width="103.75" customWidth="1"/>
    <col min="2" max="2" width="16.5" customWidth="1"/>
  </cols>
  <sheetData>
    <row r="1" spans="1:2" ht="18" x14ac:dyDescent="0.2">
      <c r="A1" s="2" t="s">
        <v>88</v>
      </c>
    </row>
    <row r="2" spans="1:2" ht="15" thickBot="1" x14ac:dyDescent="0.25">
      <c r="A2" s="1"/>
    </row>
    <row r="3" spans="1:2" ht="14.25" customHeight="1" x14ac:dyDescent="0.2">
      <c r="A3" s="18" t="s">
        <v>97</v>
      </c>
      <c r="B3" s="106" t="s">
        <v>0</v>
      </c>
    </row>
    <row r="4" spans="1:2" ht="14.25" customHeight="1" x14ac:dyDescent="0.2">
      <c r="A4" s="19"/>
      <c r="B4" s="107"/>
    </row>
    <row r="5" spans="1:2" ht="15" customHeight="1" thickBot="1" x14ac:dyDescent="0.25">
      <c r="A5" s="20" t="s">
        <v>89</v>
      </c>
      <c r="B5" s="108"/>
    </row>
    <row r="6" spans="1:2" ht="15.75" thickBot="1" x14ac:dyDescent="0.25">
      <c r="A6" s="21"/>
      <c r="B6" s="29"/>
    </row>
    <row r="7" spans="1:2" ht="15.75" thickBot="1" x14ac:dyDescent="0.25">
      <c r="A7" s="22" t="s">
        <v>1</v>
      </c>
      <c r="B7" s="30"/>
    </row>
    <row r="8" spans="1:2" ht="15.75" thickBot="1" x14ac:dyDescent="0.25">
      <c r="A8" s="23" t="s">
        <v>2</v>
      </c>
      <c r="B8" s="40">
        <f>SUM(B9:B10)</f>
        <v>69.948701394527831</v>
      </c>
    </row>
    <row r="9" spans="1:2" ht="15" x14ac:dyDescent="0.2">
      <c r="A9" s="43" t="s">
        <v>3</v>
      </c>
      <c r="B9" s="44"/>
    </row>
    <row r="10" spans="1:2" ht="15.75" thickBot="1" x14ac:dyDescent="0.25">
      <c r="A10" s="24" t="s">
        <v>4</v>
      </c>
      <c r="B10" s="45">
        <v>69.948701394527831</v>
      </c>
    </row>
    <row r="11" spans="1:2" ht="15.75" thickBot="1" x14ac:dyDescent="0.25">
      <c r="A11" s="25"/>
      <c r="B11" s="42"/>
    </row>
    <row r="12" spans="1:2" ht="15.75" thickBot="1" x14ac:dyDescent="0.25">
      <c r="A12" s="46" t="s">
        <v>38</v>
      </c>
      <c r="B12" s="40">
        <f>SUM(B13:B14)</f>
        <v>4.2735940000000001</v>
      </c>
    </row>
    <row r="13" spans="1:2" ht="15" x14ac:dyDescent="0.2">
      <c r="A13" s="47" t="s">
        <v>5</v>
      </c>
      <c r="B13" s="39"/>
    </row>
    <row r="14" spans="1:2" ht="15.75" thickBot="1" x14ac:dyDescent="0.25">
      <c r="A14" s="24" t="s">
        <v>6</v>
      </c>
      <c r="B14" s="41">
        <v>4.2735940000000001</v>
      </c>
    </row>
    <row r="15" spans="1:2" ht="15.75" thickBot="1" x14ac:dyDescent="0.25">
      <c r="A15" s="25"/>
      <c r="B15" s="42"/>
    </row>
    <row r="16" spans="1:2" ht="15.75" thickBot="1" x14ac:dyDescent="0.25">
      <c r="A16" s="25" t="s">
        <v>7</v>
      </c>
      <c r="B16" s="40">
        <f>SUM(B17:B18)</f>
        <v>0</v>
      </c>
    </row>
    <row r="17" spans="1:2" ht="15" x14ac:dyDescent="0.2">
      <c r="A17" s="43" t="s">
        <v>8</v>
      </c>
      <c r="B17" s="39"/>
    </row>
    <row r="18" spans="1:2" ht="15.75" thickBot="1" x14ac:dyDescent="0.25">
      <c r="A18" s="24" t="s">
        <v>9</v>
      </c>
      <c r="B18" s="48"/>
    </row>
    <row r="19" spans="1:2" ht="15.75" thickBot="1" x14ac:dyDescent="0.25">
      <c r="A19" s="25"/>
      <c r="B19" s="31"/>
    </row>
    <row r="20" spans="1:2" ht="15.75" thickBot="1" x14ac:dyDescent="0.25">
      <c r="A20" s="25" t="s">
        <v>10</v>
      </c>
      <c r="B20" s="74"/>
    </row>
    <row r="21" spans="1:2" ht="15.75" thickBot="1" x14ac:dyDescent="0.25">
      <c r="A21" s="25"/>
      <c r="B21" s="38"/>
    </row>
    <row r="22" spans="1:2" ht="15.75" thickBot="1" x14ac:dyDescent="0.25">
      <c r="A22" s="25" t="s">
        <v>11</v>
      </c>
      <c r="B22" s="49">
        <v>0</v>
      </c>
    </row>
    <row r="23" spans="1:2" ht="15.75" thickBot="1" x14ac:dyDescent="0.25">
      <c r="A23" s="25"/>
      <c r="B23" s="38"/>
    </row>
    <row r="24" spans="1:2" ht="15.75" thickBot="1" x14ac:dyDescent="0.25">
      <c r="A24" s="25" t="s">
        <v>12</v>
      </c>
      <c r="B24" s="49">
        <v>0</v>
      </c>
    </row>
    <row r="25" spans="1:2" ht="15.75" thickBot="1" x14ac:dyDescent="0.25">
      <c r="A25" s="25"/>
      <c r="B25" s="31"/>
    </row>
    <row r="26" spans="1:2" ht="15.75" thickBot="1" x14ac:dyDescent="0.25">
      <c r="A26" s="25" t="s">
        <v>13</v>
      </c>
      <c r="B26" s="34">
        <f>B8+B12+B16+B20+B22+B24</f>
        <v>74.222295394527833</v>
      </c>
    </row>
    <row r="27" spans="1:2" ht="15.75" thickBot="1" x14ac:dyDescent="0.25">
      <c r="A27" s="25"/>
      <c r="B27" s="31"/>
    </row>
    <row r="28" spans="1:2" ht="15.75" thickBot="1" x14ac:dyDescent="0.25">
      <c r="A28" s="25" t="s">
        <v>14</v>
      </c>
      <c r="B28" s="34">
        <f>AVERAGE(B29:B30)</f>
        <v>227050.70453250001</v>
      </c>
    </row>
    <row r="29" spans="1:2" ht="15" x14ac:dyDescent="0.2">
      <c r="A29" s="43" t="s">
        <v>82</v>
      </c>
      <c r="B29" s="50">
        <v>277937.84771</v>
      </c>
    </row>
    <row r="30" spans="1:2" ht="31.5" thickBot="1" x14ac:dyDescent="0.25">
      <c r="A30" s="24" t="s">
        <v>83</v>
      </c>
      <c r="B30" s="35">
        <v>176163.56135500001</v>
      </c>
    </row>
    <row r="31" spans="1:2" ht="15.75" thickBot="1" x14ac:dyDescent="0.3">
      <c r="A31" s="26"/>
      <c r="B31" s="31"/>
    </row>
    <row r="32" spans="1:2" ht="15.75" thickBot="1" x14ac:dyDescent="0.25">
      <c r="A32" s="25" t="s">
        <v>15</v>
      </c>
      <c r="B32" s="37">
        <f>B26/B28</f>
        <v>3.2689744586942546E-4</v>
      </c>
    </row>
    <row r="33" spans="1:2" ht="15.75" thickBot="1" x14ac:dyDescent="0.25">
      <c r="A33" s="25"/>
      <c r="B33" s="31"/>
    </row>
    <row r="34" spans="1:2" ht="16.5" thickBot="1" x14ac:dyDescent="0.25">
      <c r="A34" s="27" t="s">
        <v>16</v>
      </c>
      <c r="B34" s="31"/>
    </row>
    <row r="35" spans="1:2" ht="15.75" thickBot="1" x14ac:dyDescent="0.25">
      <c r="A35" s="25" t="s">
        <v>17</v>
      </c>
      <c r="B35" s="80">
        <v>220.06622297000001</v>
      </c>
    </row>
    <row r="36" spans="1:2" ht="15.75" thickBot="1" x14ac:dyDescent="0.25">
      <c r="A36" s="25"/>
      <c r="B36" s="31"/>
    </row>
    <row r="37" spans="1:2" ht="15.75" thickBot="1" x14ac:dyDescent="0.25">
      <c r="A37" s="25" t="s">
        <v>18</v>
      </c>
      <c r="B37" s="53">
        <f>SUM(B38:B46)</f>
        <v>147.80209245959574</v>
      </c>
    </row>
    <row r="38" spans="1:2" ht="15" x14ac:dyDescent="0.2">
      <c r="A38" s="43" t="s">
        <v>19</v>
      </c>
      <c r="B38" s="54">
        <v>0</v>
      </c>
    </row>
    <row r="39" spans="1:2" ht="15" x14ac:dyDescent="0.2">
      <c r="A39" s="52" t="s">
        <v>20</v>
      </c>
      <c r="B39" s="55">
        <v>76.181625330000003</v>
      </c>
    </row>
    <row r="40" spans="1:2" ht="15" x14ac:dyDescent="0.2">
      <c r="A40" s="51" t="s">
        <v>21</v>
      </c>
      <c r="B40" s="55"/>
    </row>
    <row r="41" spans="1:2" ht="15" x14ac:dyDescent="0.2">
      <c r="A41" s="51" t="s">
        <v>22</v>
      </c>
      <c r="B41" s="55"/>
    </row>
    <row r="42" spans="1:2" ht="30" x14ac:dyDescent="0.2">
      <c r="A42" s="51" t="s">
        <v>23</v>
      </c>
      <c r="B42" s="55">
        <v>0</v>
      </c>
    </row>
    <row r="43" spans="1:2" ht="30" x14ac:dyDescent="0.2">
      <c r="A43" s="51" t="s">
        <v>24</v>
      </c>
      <c r="B43" s="55">
        <v>3.335318535455428</v>
      </c>
    </row>
    <row r="44" spans="1:2" ht="30" x14ac:dyDescent="0.2">
      <c r="A44" s="51" t="s">
        <v>25</v>
      </c>
      <c r="B44" s="55">
        <v>0</v>
      </c>
    </row>
    <row r="45" spans="1:2" ht="30" x14ac:dyDescent="0.2">
      <c r="A45" s="51" t="s">
        <v>26</v>
      </c>
      <c r="B45" s="55">
        <v>68.28514859414031</v>
      </c>
    </row>
    <row r="46" spans="1:2" ht="15.75" thickBot="1" x14ac:dyDescent="0.25">
      <c r="A46" s="24" t="s">
        <v>27</v>
      </c>
      <c r="B46" s="56"/>
    </row>
    <row r="47" spans="1:2" ht="15.75" thickBot="1" x14ac:dyDescent="0.25">
      <c r="A47" s="24"/>
      <c r="B47" s="31"/>
    </row>
    <row r="48" spans="1:2" ht="16.5" thickBot="1" x14ac:dyDescent="0.25">
      <c r="A48" s="25" t="s">
        <v>28</v>
      </c>
      <c r="B48" s="82">
        <f>B37/B30</f>
        <v>8.3900490727335483E-4</v>
      </c>
    </row>
    <row r="49" spans="1:2" ht="15.75" thickBot="1" x14ac:dyDescent="0.25">
      <c r="A49" s="24"/>
      <c r="B49" s="79"/>
    </row>
    <row r="50" spans="1:2" ht="15.75" thickBot="1" x14ac:dyDescent="0.25">
      <c r="A50" s="25" t="s">
        <v>29</v>
      </c>
      <c r="B50" s="83">
        <v>5.0000000000000001E-3</v>
      </c>
    </row>
    <row r="51" spans="1:2" ht="15.75" thickBot="1" x14ac:dyDescent="0.25">
      <c r="A51" s="24"/>
      <c r="B51" s="79"/>
    </row>
    <row r="52" spans="1:2" ht="15.75" thickBot="1" x14ac:dyDescent="0.25">
      <c r="A52" s="25" t="s">
        <v>30</v>
      </c>
      <c r="B52" s="83">
        <f>B50-B48</f>
        <v>4.1609950927266456E-3</v>
      </c>
    </row>
    <row r="53" spans="1:2" ht="15.75" thickBot="1" x14ac:dyDescent="0.25">
      <c r="A53" s="28"/>
      <c r="B53" s="79"/>
    </row>
    <row r="54" spans="1:2" ht="15.75" thickBot="1" x14ac:dyDescent="0.25">
      <c r="A54" s="25" t="s">
        <v>31</v>
      </c>
      <c r="B54" s="84">
        <v>0</v>
      </c>
    </row>
    <row r="55" spans="1:2" ht="15.75" thickBot="1" x14ac:dyDescent="0.25">
      <c r="A55" s="25" t="s">
        <v>32</v>
      </c>
      <c r="B55" s="85">
        <f>(B37-B54)/B30</f>
        <v>8.3900490727335483E-4</v>
      </c>
    </row>
    <row r="56" spans="1:2" ht="15.75" thickBot="1" x14ac:dyDescent="0.25">
      <c r="A56" s="25"/>
      <c r="B56" s="31"/>
    </row>
    <row r="57" spans="1:2" ht="16.5" thickBot="1" x14ac:dyDescent="0.25">
      <c r="A57" s="27" t="s">
        <v>33</v>
      </c>
      <c r="B57" s="31"/>
    </row>
    <row r="58" spans="1:2" ht="15.75" thickBot="1" x14ac:dyDescent="0.25">
      <c r="A58" s="25"/>
      <c r="B58" s="31"/>
    </row>
    <row r="59" spans="1:2" ht="15.75" thickBot="1" x14ac:dyDescent="0.3">
      <c r="A59" s="25" t="s">
        <v>39</v>
      </c>
      <c r="B59" s="86">
        <f>B26+B37-B54</f>
        <v>222.02438785412357</v>
      </c>
    </row>
    <row r="60" spans="1:2" ht="15.75" thickBot="1" x14ac:dyDescent="0.25">
      <c r="A60" s="25"/>
      <c r="B60" s="31"/>
    </row>
    <row r="61" spans="1:2" ht="15.75" thickBot="1" x14ac:dyDescent="0.25">
      <c r="A61" s="25" t="s">
        <v>35</v>
      </c>
      <c r="B61" s="82">
        <f>B59/B28</f>
        <v>9.7786258056883966E-4</v>
      </c>
    </row>
    <row r="62" spans="1:2" ht="15.75" thickBot="1" x14ac:dyDescent="0.25">
      <c r="A62" s="25"/>
      <c r="B62" s="79"/>
    </row>
    <row r="63" spans="1:2" ht="15.75" thickBot="1" x14ac:dyDescent="0.25">
      <c r="A63" s="25" t="s">
        <v>36</v>
      </c>
      <c r="B63" s="79"/>
    </row>
    <row r="64" spans="1:2" ht="30.75" thickBot="1" x14ac:dyDescent="0.25">
      <c r="A64" s="25" t="s">
        <v>84</v>
      </c>
      <c r="B64" s="83">
        <v>5.0000000000000001E-3</v>
      </c>
    </row>
    <row r="65" spans="1:2" ht="15.75" thickBot="1" x14ac:dyDescent="0.25">
      <c r="A65" s="25" t="s">
        <v>37</v>
      </c>
      <c r="B65" s="81">
        <f>B32+B64</f>
        <v>5.3268974458694253E-3</v>
      </c>
    </row>
  </sheetData>
  <mergeCells count="1">
    <mergeCell ref="B3:B5"/>
  </mergeCells>
  <pageMargins left="0.7" right="0.7" top="0.75" bottom="0.75" header="0.3" footer="0.3"/>
  <pageSetup paperSize="9" scale="67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B65"/>
  <sheetViews>
    <sheetView rightToLeft="1" topLeftCell="A37" workbookViewId="0">
      <selection activeCell="A25" sqref="A1:B1048576"/>
    </sheetView>
  </sheetViews>
  <sheetFormatPr defaultRowHeight="14.25" x14ac:dyDescent="0.2"/>
  <cols>
    <col min="1" max="1" width="103.75" customWidth="1"/>
    <col min="2" max="2" width="16.5" customWidth="1"/>
  </cols>
  <sheetData>
    <row r="1" spans="1:2" ht="18" x14ac:dyDescent="0.2">
      <c r="A1" s="2" t="s">
        <v>88</v>
      </c>
    </row>
    <row r="2" spans="1:2" ht="15" thickBot="1" x14ac:dyDescent="0.25">
      <c r="A2" s="1"/>
    </row>
    <row r="3" spans="1:2" ht="14.25" customHeight="1" x14ac:dyDescent="0.2">
      <c r="A3" s="18" t="s">
        <v>98</v>
      </c>
      <c r="B3" s="106" t="s">
        <v>0</v>
      </c>
    </row>
    <row r="4" spans="1:2" ht="14.25" customHeight="1" x14ac:dyDescent="0.2">
      <c r="A4" s="19"/>
      <c r="B4" s="107"/>
    </row>
    <row r="5" spans="1:2" ht="15" customHeight="1" thickBot="1" x14ac:dyDescent="0.25">
      <c r="A5" s="20" t="s">
        <v>89</v>
      </c>
      <c r="B5" s="108"/>
    </row>
    <row r="6" spans="1:2" ht="15.75" thickBot="1" x14ac:dyDescent="0.25">
      <c r="A6" s="21"/>
      <c r="B6" s="29"/>
    </row>
    <row r="7" spans="1:2" ht="15.75" thickBot="1" x14ac:dyDescent="0.25">
      <c r="A7" s="22" t="s">
        <v>1</v>
      </c>
      <c r="B7" s="30"/>
    </row>
    <row r="8" spans="1:2" ht="15.75" thickBot="1" x14ac:dyDescent="0.25">
      <c r="A8" s="23" t="s">
        <v>2</v>
      </c>
      <c r="B8" s="40">
        <f>SUM(B9:B10)</f>
        <v>0.64562071999999993</v>
      </c>
    </row>
    <row r="9" spans="1:2" ht="15" x14ac:dyDescent="0.2">
      <c r="A9" s="43" t="s">
        <v>3</v>
      </c>
      <c r="B9" s="44"/>
    </row>
    <row r="10" spans="1:2" ht="15.75" thickBot="1" x14ac:dyDescent="0.25">
      <c r="A10" s="24" t="s">
        <v>4</v>
      </c>
      <c r="B10" s="45">
        <v>0.64562071999999993</v>
      </c>
    </row>
    <row r="11" spans="1:2" ht="15.75" thickBot="1" x14ac:dyDescent="0.25">
      <c r="A11" s="25"/>
      <c r="B11" s="42"/>
    </row>
    <row r="12" spans="1:2" ht="15.75" thickBot="1" x14ac:dyDescent="0.25">
      <c r="A12" s="46" t="s">
        <v>38</v>
      </c>
      <c r="B12" s="40">
        <f>SUM(B13:B14)</f>
        <v>2.3179999999999999E-2</v>
      </c>
    </row>
    <row r="13" spans="1:2" ht="15" x14ac:dyDescent="0.2">
      <c r="A13" s="47" t="s">
        <v>5</v>
      </c>
      <c r="B13" s="39"/>
    </row>
    <row r="14" spans="1:2" ht="15.75" thickBot="1" x14ac:dyDescent="0.25">
      <c r="A14" s="24" t="s">
        <v>6</v>
      </c>
      <c r="B14" s="41">
        <v>2.3179999999999999E-2</v>
      </c>
    </row>
    <row r="15" spans="1:2" ht="15.75" thickBot="1" x14ac:dyDescent="0.25">
      <c r="A15" s="25"/>
      <c r="B15" s="42"/>
    </row>
    <row r="16" spans="1:2" ht="15.75" thickBot="1" x14ac:dyDescent="0.25">
      <c r="A16" s="25" t="s">
        <v>7</v>
      </c>
      <c r="B16" s="40">
        <f>SUM(B17:B18)</f>
        <v>0</v>
      </c>
    </row>
    <row r="17" spans="1:2" ht="15" x14ac:dyDescent="0.2">
      <c r="A17" s="43" t="s">
        <v>8</v>
      </c>
      <c r="B17" s="39">
        <v>0</v>
      </c>
    </row>
    <row r="18" spans="1:2" ht="15.75" thickBot="1" x14ac:dyDescent="0.25">
      <c r="A18" s="24" t="s">
        <v>9</v>
      </c>
      <c r="B18" s="48"/>
    </row>
    <row r="19" spans="1:2" ht="15.75" thickBot="1" x14ac:dyDescent="0.25">
      <c r="A19" s="25"/>
      <c r="B19" s="31"/>
    </row>
    <row r="20" spans="1:2" ht="15.75" thickBot="1" x14ac:dyDescent="0.25">
      <c r="A20" s="25" t="s">
        <v>10</v>
      </c>
      <c r="B20" s="74"/>
    </row>
    <row r="21" spans="1:2" ht="15.75" thickBot="1" x14ac:dyDescent="0.25">
      <c r="A21" s="25"/>
      <c r="B21" s="38"/>
    </row>
    <row r="22" spans="1:2" ht="15.75" thickBot="1" x14ac:dyDescent="0.25">
      <c r="A22" s="25" t="s">
        <v>11</v>
      </c>
      <c r="B22" s="49">
        <v>0</v>
      </c>
    </row>
    <row r="23" spans="1:2" ht="15.75" thickBot="1" x14ac:dyDescent="0.25">
      <c r="A23" s="25"/>
      <c r="B23" s="38"/>
    </row>
    <row r="24" spans="1:2" ht="15.75" thickBot="1" x14ac:dyDescent="0.25">
      <c r="A24" s="25" t="s">
        <v>12</v>
      </c>
      <c r="B24" s="49">
        <v>0</v>
      </c>
    </row>
    <row r="25" spans="1:2" ht="15.75" thickBot="1" x14ac:dyDescent="0.25">
      <c r="A25" s="25"/>
      <c r="B25" s="31"/>
    </row>
    <row r="26" spans="1:2" ht="15.75" thickBot="1" x14ac:dyDescent="0.25">
      <c r="A26" s="25" t="s">
        <v>13</v>
      </c>
      <c r="B26" s="34">
        <f>B8+B12+B16+B20+B22+B24</f>
        <v>0.6688007199999999</v>
      </c>
    </row>
    <row r="27" spans="1:2" ht="15.75" thickBot="1" x14ac:dyDescent="0.25">
      <c r="A27" s="25"/>
      <c r="B27" s="31"/>
    </row>
    <row r="28" spans="1:2" ht="15.75" thickBot="1" x14ac:dyDescent="0.25">
      <c r="A28" s="25" t="s">
        <v>14</v>
      </c>
      <c r="B28" s="34">
        <f>AVERAGE(B29:B30)</f>
        <v>1654.9180725000001</v>
      </c>
    </row>
    <row r="29" spans="1:2" ht="15" x14ac:dyDescent="0.2">
      <c r="A29" s="43" t="s">
        <v>82</v>
      </c>
      <c r="B29" s="50">
        <v>1843.92743</v>
      </c>
    </row>
    <row r="30" spans="1:2" ht="31.5" thickBot="1" x14ac:dyDescent="0.25">
      <c r="A30" s="24" t="s">
        <v>83</v>
      </c>
      <c r="B30" s="35">
        <v>1465.908715</v>
      </c>
    </row>
    <row r="31" spans="1:2" ht="15.75" thickBot="1" x14ac:dyDescent="0.3">
      <c r="A31" s="26"/>
      <c r="B31" s="31"/>
    </row>
    <row r="32" spans="1:2" ht="15.75" thickBot="1" x14ac:dyDescent="0.25">
      <c r="A32" s="25" t="s">
        <v>15</v>
      </c>
      <c r="B32" s="37">
        <f>B26/B28</f>
        <v>4.0412920199105499E-4</v>
      </c>
    </row>
    <row r="33" spans="1:2" ht="15.75" thickBot="1" x14ac:dyDescent="0.25">
      <c r="A33" s="25"/>
      <c r="B33" s="31"/>
    </row>
    <row r="34" spans="1:2" ht="16.5" thickBot="1" x14ac:dyDescent="0.25">
      <c r="A34" s="27" t="s">
        <v>16</v>
      </c>
      <c r="B34" s="31"/>
    </row>
    <row r="35" spans="1:2" ht="15.75" thickBot="1" x14ac:dyDescent="0.25">
      <c r="A35" s="25" t="s">
        <v>17</v>
      </c>
      <c r="B35" s="80"/>
    </row>
    <row r="36" spans="1:2" ht="15.75" thickBot="1" x14ac:dyDescent="0.25">
      <c r="A36" s="25"/>
      <c r="B36" s="31"/>
    </row>
    <row r="37" spans="1:2" ht="15.75" thickBot="1" x14ac:dyDescent="0.25">
      <c r="A37" s="25" t="s">
        <v>18</v>
      </c>
      <c r="B37" s="53">
        <f>SUM(B38:B46)</f>
        <v>5.3386648327710132E-2</v>
      </c>
    </row>
    <row r="38" spans="1:2" ht="15" x14ac:dyDescent="0.2">
      <c r="A38" s="43" t="s">
        <v>19</v>
      </c>
      <c r="B38" s="54">
        <v>0</v>
      </c>
    </row>
    <row r="39" spans="1:2" ht="15" x14ac:dyDescent="0.2">
      <c r="A39" s="52" t="s">
        <v>20</v>
      </c>
      <c r="B39" s="55">
        <v>0</v>
      </c>
    </row>
    <row r="40" spans="1:2" ht="15" x14ac:dyDescent="0.2">
      <c r="A40" s="51" t="s">
        <v>21</v>
      </c>
      <c r="B40" s="55"/>
    </row>
    <row r="41" spans="1:2" ht="15" x14ac:dyDescent="0.2">
      <c r="A41" s="51" t="s">
        <v>22</v>
      </c>
      <c r="B41" s="55"/>
    </row>
    <row r="42" spans="1:2" ht="30" x14ac:dyDescent="0.2">
      <c r="A42" s="51" t="s">
        <v>23</v>
      </c>
      <c r="B42" s="55">
        <v>8.0547981917808188E-3</v>
      </c>
    </row>
    <row r="43" spans="1:2" ht="30" x14ac:dyDescent="0.2">
      <c r="A43" s="51" t="s">
        <v>24</v>
      </c>
      <c r="B43" s="55">
        <v>4.5331850135929316E-2</v>
      </c>
    </row>
    <row r="44" spans="1:2" ht="30" x14ac:dyDescent="0.2">
      <c r="A44" s="51" t="s">
        <v>25</v>
      </c>
      <c r="B44" s="55">
        <v>0</v>
      </c>
    </row>
    <row r="45" spans="1:2" ht="30" x14ac:dyDescent="0.2">
      <c r="A45" s="51" t="s">
        <v>26</v>
      </c>
      <c r="B45" s="55">
        <v>0</v>
      </c>
    </row>
    <row r="46" spans="1:2" ht="15.75" thickBot="1" x14ac:dyDescent="0.25">
      <c r="A46" s="24" t="s">
        <v>27</v>
      </c>
      <c r="B46" s="56"/>
    </row>
    <row r="47" spans="1:2" ht="15.75" thickBot="1" x14ac:dyDescent="0.25">
      <c r="A47" s="24"/>
      <c r="B47" s="31"/>
    </row>
    <row r="48" spans="1:2" ht="16.5" thickBot="1" x14ac:dyDescent="0.25">
      <c r="A48" s="25" t="s">
        <v>28</v>
      </c>
      <c r="B48" s="82">
        <f>B37/B30</f>
        <v>3.6418808198237727E-5</v>
      </c>
    </row>
    <row r="49" spans="1:2" ht="15.75" thickBot="1" x14ac:dyDescent="0.25">
      <c r="A49" s="24"/>
      <c r="B49" s="79"/>
    </row>
    <row r="50" spans="1:2" ht="15.75" thickBot="1" x14ac:dyDescent="0.25">
      <c r="A50" s="25" t="s">
        <v>29</v>
      </c>
      <c r="B50" s="83">
        <v>1.5E-3</v>
      </c>
    </row>
    <row r="51" spans="1:2" ht="15.75" thickBot="1" x14ac:dyDescent="0.25">
      <c r="A51" s="24"/>
      <c r="B51" s="79"/>
    </row>
    <row r="52" spans="1:2" ht="15.75" thickBot="1" x14ac:dyDescent="0.25">
      <c r="A52" s="25" t="s">
        <v>30</v>
      </c>
      <c r="B52" s="83">
        <f>B50-B48</f>
        <v>1.4635811918017622E-3</v>
      </c>
    </row>
    <row r="53" spans="1:2" ht="15.75" thickBot="1" x14ac:dyDescent="0.25">
      <c r="A53" s="28"/>
      <c r="B53" s="79"/>
    </row>
    <row r="54" spans="1:2" ht="15.75" thickBot="1" x14ac:dyDescent="0.25">
      <c r="A54" s="25" t="s">
        <v>31</v>
      </c>
      <c r="B54" s="84">
        <v>0</v>
      </c>
    </row>
    <row r="55" spans="1:2" ht="15.75" thickBot="1" x14ac:dyDescent="0.25">
      <c r="A55" s="25" t="s">
        <v>32</v>
      </c>
      <c r="B55" s="85">
        <f>(B37-B54)/B30</f>
        <v>3.6418808198237727E-5</v>
      </c>
    </row>
    <row r="56" spans="1:2" ht="15.75" thickBot="1" x14ac:dyDescent="0.25">
      <c r="A56" s="25"/>
      <c r="B56" s="31"/>
    </row>
    <row r="57" spans="1:2" ht="16.5" thickBot="1" x14ac:dyDescent="0.25">
      <c r="A57" s="27" t="s">
        <v>33</v>
      </c>
      <c r="B57" s="31"/>
    </row>
    <row r="58" spans="1:2" ht="15.75" thickBot="1" x14ac:dyDescent="0.25">
      <c r="A58" s="25"/>
      <c r="B58" s="31"/>
    </row>
    <row r="59" spans="1:2" ht="15.75" thickBot="1" x14ac:dyDescent="0.3">
      <c r="A59" s="25" t="s">
        <v>39</v>
      </c>
      <c r="B59" s="86">
        <f>B26+B37-B54</f>
        <v>0.72218736832771002</v>
      </c>
    </row>
    <row r="60" spans="1:2" ht="15.75" thickBot="1" x14ac:dyDescent="0.25">
      <c r="A60" s="25"/>
      <c r="B60" s="31"/>
    </row>
    <row r="61" spans="1:2" ht="15.75" thickBot="1" x14ac:dyDescent="0.25">
      <c r="A61" s="25" t="s">
        <v>35</v>
      </c>
      <c r="B61" s="82">
        <f>B59/B28</f>
        <v>4.3638859247983105E-4</v>
      </c>
    </row>
    <row r="62" spans="1:2" ht="15.75" thickBot="1" x14ac:dyDescent="0.25">
      <c r="A62" s="25"/>
      <c r="B62" s="79"/>
    </row>
    <row r="63" spans="1:2" ht="15.75" thickBot="1" x14ac:dyDescent="0.25">
      <c r="A63" s="25" t="s">
        <v>36</v>
      </c>
      <c r="B63" s="79"/>
    </row>
    <row r="64" spans="1:2" ht="30.75" thickBot="1" x14ac:dyDescent="0.25">
      <c r="A64" s="25" t="s">
        <v>84</v>
      </c>
      <c r="B64" s="83">
        <v>1.5E-3</v>
      </c>
    </row>
    <row r="65" spans="1:2" ht="15.75" thickBot="1" x14ac:dyDescent="0.25">
      <c r="A65" s="25" t="s">
        <v>37</v>
      </c>
      <c r="B65" s="81">
        <f>B32+B64</f>
        <v>1.904129201991055E-3</v>
      </c>
    </row>
  </sheetData>
  <mergeCells count="1">
    <mergeCell ref="B3:B5"/>
  </mergeCells>
  <pageMargins left="0.7" right="0.7" top="0.75" bottom="0.75" header="0.3" footer="0.3"/>
  <pageSetup paperSize="9" scale="67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B65"/>
  <sheetViews>
    <sheetView rightToLeft="1" workbookViewId="0">
      <selection activeCell="A25" sqref="A1:B1048576"/>
    </sheetView>
  </sheetViews>
  <sheetFormatPr defaultRowHeight="14.25" x14ac:dyDescent="0.2"/>
  <cols>
    <col min="1" max="1" width="103.75" customWidth="1"/>
    <col min="2" max="2" width="16.5" customWidth="1"/>
  </cols>
  <sheetData>
    <row r="1" spans="1:2" ht="18" x14ac:dyDescent="0.2">
      <c r="A1" s="2" t="s">
        <v>88</v>
      </c>
    </row>
    <row r="2" spans="1:2" ht="15" thickBot="1" x14ac:dyDescent="0.25">
      <c r="A2" s="1"/>
    </row>
    <row r="3" spans="1:2" ht="14.25" customHeight="1" x14ac:dyDescent="0.2">
      <c r="A3" s="18" t="s">
        <v>99</v>
      </c>
      <c r="B3" s="106" t="s">
        <v>0</v>
      </c>
    </row>
    <row r="4" spans="1:2" ht="14.25" customHeight="1" x14ac:dyDescent="0.2">
      <c r="A4" s="19"/>
      <c r="B4" s="107"/>
    </row>
    <row r="5" spans="1:2" ht="15" customHeight="1" thickBot="1" x14ac:dyDescent="0.25">
      <c r="A5" s="20" t="s">
        <v>89</v>
      </c>
      <c r="B5" s="108"/>
    </row>
    <row r="6" spans="1:2" ht="15.75" thickBot="1" x14ac:dyDescent="0.25">
      <c r="A6" s="21"/>
      <c r="B6" s="29"/>
    </row>
    <row r="7" spans="1:2" ht="15.75" thickBot="1" x14ac:dyDescent="0.25">
      <c r="A7" s="22" t="s">
        <v>1</v>
      </c>
      <c r="B7" s="30"/>
    </row>
    <row r="8" spans="1:2" ht="15.75" thickBot="1" x14ac:dyDescent="0.25">
      <c r="A8" s="23" t="s">
        <v>2</v>
      </c>
      <c r="B8" s="40">
        <f>SUM(B9:B10)</f>
        <v>0.13700399999999996</v>
      </c>
    </row>
    <row r="9" spans="1:2" ht="15" x14ac:dyDescent="0.2">
      <c r="A9" s="43" t="s">
        <v>3</v>
      </c>
      <c r="B9" s="44"/>
    </row>
    <row r="10" spans="1:2" ht="15.75" thickBot="1" x14ac:dyDescent="0.25">
      <c r="A10" s="24" t="s">
        <v>4</v>
      </c>
      <c r="B10" s="45">
        <v>0.13700399999999996</v>
      </c>
    </row>
    <row r="11" spans="1:2" ht="15.75" thickBot="1" x14ac:dyDescent="0.25">
      <c r="A11" s="25"/>
      <c r="B11" s="42"/>
    </row>
    <row r="12" spans="1:2" ht="15.75" thickBot="1" x14ac:dyDescent="0.25">
      <c r="A12" s="46" t="s">
        <v>38</v>
      </c>
      <c r="B12" s="40">
        <f>SUM(B13:B14)</f>
        <v>0</v>
      </c>
    </row>
    <row r="13" spans="1:2" ht="15" x14ac:dyDescent="0.2">
      <c r="A13" s="47" t="s">
        <v>5</v>
      </c>
      <c r="B13" s="39"/>
    </row>
    <row r="14" spans="1:2" ht="15.75" thickBot="1" x14ac:dyDescent="0.25">
      <c r="A14" s="24" t="s">
        <v>6</v>
      </c>
      <c r="B14" s="41"/>
    </row>
    <row r="15" spans="1:2" ht="15.75" thickBot="1" x14ac:dyDescent="0.25">
      <c r="A15" s="25"/>
      <c r="B15" s="42"/>
    </row>
    <row r="16" spans="1:2" ht="15.75" thickBot="1" x14ac:dyDescent="0.25">
      <c r="A16" s="25" t="s">
        <v>7</v>
      </c>
      <c r="B16" s="40">
        <f>SUM(B17:B18)</f>
        <v>0</v>
      </c>
    </row>
    <row r="17" spans="1:2" ht="15" x14ac:dyDescent="0.2">
      <c r="A17" s="43" t="s">
        <v>8</v>
      </c>
      <c r="B17" s="39">
        <v>0</v>
      </c>
    </row>
    <row r="18" spans="1:2" ht="15.75" thickBot="1" x14ac:dyDescent="0.25">
      <c r="A18" s="24" t="s">
        <v>9</v>
      </c>
      <c r="B18" s="48"/>
    </row>
    <row r="19" spans="1:2" ht="15.75" thickBot="1" x14ac:dyDescent="0.25">
      <c r="A19" s="25"/>
      <c r="B19" s="31"/>
    </row>
    <row r="20" spans="1:2" ht="15.75" thickBot="1" x14ac:dyDescent="0.25">
      <c r="A20" s="25" t="s">
        <v>10</v>
      </c>
      <c r="B20" s="74"/>
    </row>
    <row r="21" spans="1:2" ht="15.75" thickBot="1" x14ac:dyDescent="0.25">
      <c r="A21" s="25"/>
      <c r="B21" s="38"/>
    </row>
    <row r="22" spans="1:2" ht="15.75" thickBot="1" x14ac:dyDescent="0.25">
      <c r="A22" s="25" t="s">
        <v>11</v>
      </c>
      <c r="B22" s="49">
        <v>0</v>
      </c>
    </row>
    <row r="23" spans="1:2" ht="15.75" thickBot="1" x14ac:dyDescent="0.25">
      <c r="A23" s="25"/>
      <c r="B23" s="38"/>
    </row>
    <row r="24" spans="1:2" ht="15.75" thickBot="1" x14ac:dyDescent="0.25">
      <c r="A24" s="25" t="s">
        <v>12</v>
      </c>
      <c r="B24" s="49">
        <v>0</v>
      </c>
    </row>
    <row r="25" spans="1:2" ht="15.75" thickBot="1" x14ac:dyDescent="0.25">
      <c r="A25" s="25"/>
      <c r="B25" s="31"/>
    </row>
    <row r="26" spans="1:2" ht="15.75" thickBot="1" x14ac:dyDescent="0.25">
      <c r="A26" s="25" t="s">
        <v>13</v>
      </c>
      <c r="B26" s="34">
        <f>B8+B12+B16+B20+B22+B24</f>
        <v>0.13700399999999996</v>
      </c>
    </row>
    <row r="27" spans="1:2" ht="15.75" thickBot="1" x14ac:dyDescent="0.25">
      <c r="A27" s="25"/>
      <c r="B27" s="31"/>
    </row>
    <row r="28" spans="1:2" ht="15.75" thickBot="1" x14ac:dyDescent="0.25">
      <c r="A28" s="25" t="s">
        <v>14</v>
      </c>
      <c r="B28" s="34">
        <f>AVERAGE(B29:B30)</f>
        <v>174.88247000000001</v>
      </c>
    </row>
    <row r="29" spans="1:2" ht="15" x14ac:dyDescent="0.2">
      <c r="A29" s="43" t="s">
        <v>82</v>
      </c>
      <c r="B29" s="50">
        <v>174.88247000000001</v>
      </c>
    </row>
    <row r="30" spans="1:2" ht="31.5" thickBot="1" x14ac:dyDescent="0.25">
      <c r="A30" s="24" t="s">
        <v>83</v>
      </c>
      <c r="B30" s="35">
        <v>174.88247000000001</v>
      </c>
    </row>
    <row r="31" spans="1:2" ht="15.75" thickBot="1" x14ac:dyDescent="0.3">
      <c r="A31" s="26"/>
      <c r="B31" s="31"/>
    </row>
    <row r="32" spans="1:2" ht="15.75" thickBot="1" x14ac:dyDescent="0.25">
      <c r="A32" s="25" t="s">
        <v>15</v>
      </c>
      <c r="B32" s="37">
        <f>B26/B28</f>
        <v>7.8340613556064219E-4</v>
      </c>
    </row>
    <row r="33" spans="1:2" ht="15.75" thickBot="1" x14ac:dyDescent="0.25">
      <c r="A33" s="25"/>
      <c r="B33" s="31"/>
    </row>
    <row r="34" spans="1:2" ht="16.5" thickBot="1" x14ac:dyDescent="0.25">
      <c r="A34" s="27" t="s">
        <v>16</v>
      </c>
      <c r="B34" s="31"/>
    </row>
    <row r="35" spans="1:2" ht="15.75" thickBot="1" x14ac:dyDescent="0.25">
      <c r="A35" s="25" t="s">
        <v>17</v>
      </c>
      <c r="B35" s="80"/>
    </row>
    <row r="36" spans="1:2" ht="15.75" thickBot="1" x14ac:dyDescent="0.25">
      <c r="A36" s="25"/>
      <c r="B36" s="31"/>
    </row>
    <row r="37" spans="1:2" ht="15.75" thickBot="1" x14ac:dyDescent="0.25">
      <c r="A37" s="25" t="s">
        <v>18</v>
      </c>
      <c r="B37" s="53">
        <f>SUM(B38:B46)</f>
        <v>0</v>
      </c>
    </row>
    <row r="38" spans="1:2" ht="15" x14ac:dyDescent="0.2">
      <c r="A38" s="43" t="s">
        <v>19</v>
      </c>
      <c r="B38" s="54">
        <v>0</v>
      </c>
    </row>
    <row r="39" spans="1:2" ht="15" x14ac:dyDescent="0.2">
      <c r="A39" s="52" t="s">
        <v>20</v>
      </c>
      <c r="B39" s="55">
        <v>0</v>
      </c>
    </row>
    <row r="40" spans="1:2" ht="15" x14ac:dyDescent="0.2">
      <c r="A40" s="51" t="s">
        <v>21</v>
      </c>
      <c r="B40" s="55"/>
    </row>
    <row r="41" spans="1:2" ht="15" x14ac:dyDescent="0.2">
      <c r="A41" s="51" t="s">
        <v>22</v>
      </c>
      <c r="B41" s="55"/>
    </row>
    <row r="42" spans="1:2" ht="30" x14ac:dyDescent="0.2">
      <c r="A42" s="51" t="s">
        <v>23</v>
      </c>
      <c r="B42" s="55">
        <v>0</v>
      </c>
    </row>
    <row r="43" spans="1:2" ht="30" x14ac:dyDescent="0.2">
      <c r="A43" s="51" t="s">
        <v>24</v>
      </c>
      <c r="B43" s="55">
        <v>0</v>
      </c>
    </row>
    <row r="44" spans="1:2" ht="30" x14ac:dyDescent="0.2">
      <c r="A44" s="51" t="s">
        <v>25</v>
      </c>
      <c r="B44" s="55">
        <v>0</v>
      </c>
    </row>
    <row r="45" spans="1:2" ht="30" x14ac:dyDescent="0.2">
      <c r="A45" s="51" t="s">
        <v>26</v>
      </c>
      <c r="B45" s="55">
        <v>0</v>
      </c>
    </row>
    <row r="46" spans="1:2" ht="15.75" thickBot="1" x14ac:dyDescent="0.25">
      <c r="A46" s="24" t="s">
        <v>27</v>
      </c>
      <c r="B46" s="56"/>
    </row>
    <row r="47" spans="1:2" ht="15.75" thickBot="1" x14ac:dyDescent="0.25">
      <c r="A47" s="24"/>
      <c r="B47" s="31"/>
    </row>
    <row r="48" spans="1:2" ht="16.5" thickBot="1" x14ac:dyDescent="0.25">
      <c r="A48" s="25" t="s">
        <v>28</v>
      </c>
      <c r="B48" s="82">
        <f>B37/B30</f>
        <v>0</v>
      </c>
    </row>
    <row r="49" spans="1:2" ht="15.75" thickBot="1" x14ac:dyDescent="0.25">
      <c r="A49" s="24"/>
      <c r="B49" s="79"/>
    </row>
    <row r="50" spans="1:2" ht="15.75" thickBot="1" x14ac:dyDescent="0.25">
      <c r="A50" s="25" t="s">
        <v>29</v>
      </c>
      <c r="B50" s="83">
        <v>1.5E-3</v>
      </c>
    </row>
    <row r="51" spans="1:2" ht="15.75" thickBot="1" x14ac:dyDescent="0.25">
      <c r="A51" s="24"/>
      <c r="B51" s="79"/>
    </row>
    <row r="52" spans="1:2" ht="15.75" thickBot="1" x14ac:dyDescent="0.25">
      <c r="A52" s="25" t="s">
        <v>30</v>
      </c>
      <c r="B52" s="83">
        <f>B50-B48</f>
        <v>1.5E-3</v>
      </c>
    </row>
    <row r="53" spans="1:2" ht="15.75" thickBot="1" x14ac:dyDescent="0.25">
      <c r="A53" s="28"/>
      <c r="B53" s="79"/>
    </row>
    <row r="54" spans="1:2" ht="15.75" thickBot="1" x14ac:dyDescent="0.25">
      <c r="A54" s="25" t="s">
        <v>31</v>
      </c>
      <c r="B54" s="84">
        <v>0</v>
      </c>
    </row>
    <row r="55" spans="1:2" ht="15.75" thickBot="1" x14ac:dyDescent="0.25">
      <c r="A55" s="25" t="s">
        <v>32</v>
      </c>
      <c r="B55" s="85">
        <f>(B37-B54)/B30</f>
        <v>0</v>
      </c>
    </row>
    <row r="56" spans="1:2" ht="15.75" thickBot="1" x14ac:dyDescent="0.25">
      <c r="A56" s="25"/>
      <c r="B56" s="31"/>
    </row>
    <row r="57" spans="1:2" ht="16.5" thickBot="1" x14ac:dyDescent="0.25">
      <c r="A57" s="27" t="s">
        <v>33</v>
      </c>
      <c r="B57" s="31"/>
    </row>
    <row r="58" spans="1:2" ht="15.75" thickBot="1" x14ac:dyDescent="0.25">
      <c r="A58" s="25"/>
      <c r="B58" s="31"/>
    </row>
    <row r="59" spans="1:2" ht="15.75" thickBot="1" x14ac:dyDescent="0.3">
      <c r="A59" s="25" t="s">
        <v>39</v>
      </c>
      <c r="B59" s="86">
        <f>B26+B37-B54</f>
        <v>0.13700399999999996</v>
      </c>
    </row>
    <row r="60" spans="1:2" ht="15.75" thickBot="1" x14ac:dyDescent="0.25">
      <c r="A60" s="25"/>
      <c r="B60" s="31"/>
    </row>
    <row r="61" spans="1:2" ht="15.75" thickBot="1" x14ac:dyDescent="0.25">
      <c r="A61" s="25" t="s">
        <v>35</v>
      </c>
      <c r="B61" s="82">
        <f>B59/B28</f>
        <v>7.8340613556064219E-4</v>
      </c>
    </row>
    <row r="62" spans="1:2" ht="15.75" thickBot="1" x14ac:dyDescent="0.25">
      <c r="A62" s="25"/>
      <c r="B62" s="79"/>
    </row>
    <row r="63" spans="1:2" ht="15.75" thickBot="1" x14ac:dyDescent="0.25">
      <c r="A63" s="25" t="s">
        <v>36</v>
      </c>
      <c r="B63" s="79"/>
    </row>
    <row r="64" spans="1:2" ht="30.75" thickBot="1" x14ac:dyDescent="0.25">
      <c r="A64" s="25" t="s">
        <v>84</v>
      </c>
      <c r="B64" s="83">
        <v>1.5E-3</v>
      </c>
    </row>
    <row r="65" spans="1:2" ht="15.75" thickBot="1" x14ac:dyDescent="0.25">
      <c r="A65" s="25" t="s">
        <v>37</v>
      </c>
      <c r="B65" s="81">
        <f>B32+B64</f>
        <v>2.2834061355606421E-3</v>
      </c>
    </row>
  </sheetData>
  <mergeCells count="1">
    <mergeCell ref="B3:B5"/>
  </mergeCells>
  <pageMargins left="0.7" right="0.7" top="0.75" bottom="0.75" header="0.3" footer="0.3"/>
  <pageSetup paperSize="9" scale="67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B65"/>
  <sheetViews>
    <sheetView rightToLeft="1" workbookViewId="0">
      <selection activeCell="A25" sqref="A1:B1048576"/>
    </sheetView>
  </sheetViews>
  <sheetFormatPr defaultRowHeight="14.25" x14ac:dyDescent="0.2"/>
  <cols>
    <col min="1" max="1" width="103.75" customWidth="1"/>
    <col min="2" max="2" width="16.5" customWidth="1"/>
  </cols>
  <sheetData>
    <row r="1" spans="1:2" ht="18" x14ac:dyDescent="0.2">
      <c r="A1" s="2" t="s">
        <v>88</v>
      </c>
    </row>
    <row r="2" spans="1:2" ht="15" thickBot="1" x14ac:dyDescent="0.25">
      <c r="A2" s="1"/>
    </row>
    <row r="3" spans="1:2" ht="14.25" customHeight="1" x14ac:dyDescent="0.2">
      <c r="A3" s="18" t="s">
        <v>100</v>
      </c>
      <c r="B3" s="106" t="s">
        <v>0</v>
      </c>
    </row>
    <row r="4" spans="1:2" ht="14.25" customHeight="1" x14ac:dyDescent="0.2">
      <c r="A4" s="19"/>
      <c r="B4" s="107"/>
    </row>
    <row r="5" spans="1:2" ht="15" customHeight="1" thickBot="1" x14ac:dyDescent="0.25">
      <c r="A5" s="20" t="s">
        <v>89</v>
      </c>
      <c r="B5" s="108"/>
    </row>
    <row r="6" spans="1:2" ht="15.75" thickBot="1" x14ac:dyDescent="0.25">
      <c r="A6" s="21"/>
      <c r="B6" s="29"/>
    </row>
    <row r="7" spans="1:2" ht="15.75" thickBot="1" x14ac:dyDescent="0.25">
      <c r="A7" s="22" t="s">
        <v>1</v>
      </c>
      <c r="B7" s="30"/>
    </row>
    <row r="8" spans="1:2" ht="15.75" thickBot="1" x14ac:dyDescent="0.25">
      <c r="A8" s="23" t="s">
        <v>2</v>
      </c>
      <c r="B8" s="40">
        <f>SUM(B9:B10)</f>
        <v>4076.3390322500009</v>
      </c>
    </row>
    <row r="9" spans="1:2" ht="15" x14ac:dyDescent="0.2">
      <c r="A9" s="43" t="s">
        <v>3</v>
      </c>
      <c r="B9" s="44"/>
    </row>
    <row r="10" spans="1:2" ht="15.75" thickBot="1" x14ac:dyDescent="0.25">
      <c r="A10" s="24" t="s">
        <v>4</v>
      </c>
      <c r="B10" s="45">
        <v>4076.3390322500009</v>
      </c>
    </row>
    <row r="11" spans="1:2" ht="15.75" thickBot="1" x14ac:dyDescent="0.25">
      <c r="A11" s="25"/>
      <c r="B11" s="42"/>
    </row>
    <row r="12" spans="1:2" ht="15.75" thickBot="1" x14ac:dyDescent="0.25">
      <c r="A12" s="46" t="s">
        <v>38</v>
      </c>
      <c r="B12" s="40">
        <f>SUM(B13:B14)</f>
        <v>169.71010967135999</v>
      </c>
    </row>
    <row r="13" spans="1:2" ht="15" x14ac:dyDescent="0.2">
      <c r="A13" s="47" t="s">
        <v>5</v>
      </c>
      <c r="B13" s="39"/>
    </row>
    <row r="14" spans="1:2" ht="15.75" thickBot="1" x14ac:dyDescent="0.25">
      <c r="A14" s="24" t="s">
        <v>6</v>
      </c>
      <c r="B14" s="41">
        <v>169.71010967135999</v>
      </c>
    </row>
    <row r="15" spans="1:2" ht="15.75" thickBot="1" x14ac:dyDescent="0.25">
      <c r="A15" s="25"/>
      <c r="B15" s="42"/>
    </row>
    <row r="16" spans="1:2" ht="15.75" thickBot="1" x14ac:dyDescent="0.25">
      <c r="A16" s="25" t="s">
        <v>7</v>
      </c>
      <c r="B16" s="40">
        <f>SUM(B17:B18)</f>
        <v>0</v>
      </c>
    </row>
    <row r="17" spans="1:2" ht="15" x14ac:dyDescent="0.2">
      <c r="A17" s="43" t="s">
        <v>8</v>
      </c>
      <c r="B17" s="39">
        <v>0</v>
      </c>
    </row>
    <row r="18" spans="1:2" ht="15.75" thickBot="1" x14ac:dyDescent="0.25">
      <c r="A18" s="24" t="s">
        <v>9</v>
      </c>
      <c r="B18" s="48"/>
    </row>
    <row r="19" spans="1:2" ht="15.75" thickBot="1" x14ac:dyDescent="0.25">
      <c r="A19" s="25"/>
      <c r="B19" s="31"/>
    </row>
    <row r="20" spans="1:2" ht="15.75" thickBot="1" x14ac:dyDescent="0.25">
      <c r="A20" s="25" t="s">
        <v>10</v>
      </c>
      <c r="B20" s="74"/>
    </row>
    <row r="21" spans="1:2" ht="15.75" thickBot="1" x14ac:dyDescent="0.25">
      <c r="A21" s="25"/>
      <c r="B21" s="38"/>
    </row>
    <row r="22" spans="1:2" ht="15.75" thickBot="1" x14ac:dyDescent="0.25">
      <c r="A22" s="25" t="s">
        <v>11</v>
      </c>
      <c r="B22" s="49">
        <v>0</v>
      </c>
    </row>
    <row r="23" spans="1:2" ht="15.75" thickBot="1" x14ac:dyDescent="0.25">
      <c r="A23" s="25"/>
      <c r="B23" s="38"/>
    </row>
    <row r="24" spans="1:2" ht="15.75" thickBot="1" x14ac:dyDescent="0.25">
      <c r="A24" s="25" t="s">
        <v>12</v>
      </c>
      <c r="B24" s="49">
        <v>0</v>
      </c>
    </row>
    <row r="25" spans="1:2" ht="15.75" thickBot="1" x14ac:dyDescent="0.25">
      <c r="A25" s="25"/>
      <c r="B25" s="31"/>
    </row>
    <row r="26" spans="1:2" ht="15.75" thickBot="1" x14ac:dyDescent="0.25">
      <c r="A26" s="25" t="s">
        <v>13</v>
      </c>
      <c r="B26" s="34">
        <f>B8+B12+B16+B20+B22+B24</f>
        <v>4246.0491419213613</v>
      </c>
    </row>
    <row r="27" spans="1:2" ht="15.75" thickBot="1" x14ac:dyDescent="0.25">
      <c r="A27" s="25"/>
      <c r="B27" s="31"/>
    </row>
    <row r="28" spans="1:2" ht="15.75" thickBot="1" x14ac:dyDescent="0.25">
      <c r="A28" s="25" t="s">
        <v>14</v>
      </c>
      <c r="B28" s="34">
        <f>AVERAGE(B29:B30)</f>
        <v>2873742.890865</v>
      </c>
    </row>
    <row r="29" spans="1:2" ht="15" x14ac:dyDescent="0.2">
      <c r="A29" s="43" t="s">
        <v>82</v>
      </c>
      <c r="B29" s="50">
        <v>2593015.1885900004</v>
      </c>
    </row>
    <row r="30" spans="1:2" ht="31.5" thickBot="1" x14ac:dyDescent="0.25">
      <c r="A30" s="24" t="s">
        <v>83</v>
      </c>
      <c r="B30" s="35">
        <v>3154470.59314</v>
      </c>
    </row>
    <row r="31" spans="1:2" ht="15.75" thickBot="1" x14ac:dyDescent="0.3">
      <c r="A31" s="26"/>
      <c r="B31" s="31"/>
    </row>
    <row r="32" spans="1:2" ht="15.75" thickBot="1" x14ac:dyDescent="0.25">
      <c r="A32" s="25" t="s">
        <v>15</v>
      </c>
      <c r="B32" s="37">
        <f>B26/B28</f>
        <v>1.4775327171469036E-3</v>
      </c>
    </row>
    <row r="33" spans="1:2" ht="15.75" thickBot="1" x14ac:dyDescent="0.25">
      <c r="A33" s="25"/>
      <c r="B33" s="31"/>
    </row>
    <row r="34" spans="1:2" ht="16.5" thickBot="1" x14ac:dyDescent="0.25">
      <c r="A34" s="27" t="s">
        <v>16</v>
      </c>
      <c r="B34" s="31"/>
    </row>
    <row r="35" spans="1:2" ht="15.75" thickBot="1" x14ac:dyDescent="0.25">
      <c r="A35" s="25" t="s">
        <v>17</v>
      </c>
      <c r="B35" s="80">
        <v>0</v>
      </c>
    </row>
    <row r="36" spans="1:2" ht="15.75" thickBot="1" x14ac:dyDescent="0.25">
      <c r="A36" s="25"/>
      <c r="B36" s="31"/>
    </row>
    <row r="37" spans="1:2" ht="15.75" thickBot="1" x14ac:dyDescent="0.25">
      <c r="A37" s="25" t="s">
        <v>18</v>
      </c>
      <c r="B37" s="53">
        <f>SUM(B38:B46)</f>
        <v>1076.941869420868</v>
      </c>
    </row>
    <row r="38" spans="1:2" ht="15" x14ac:dyDescent="0.2">
      <c r="A38" s="43" t="s">
        <v>19</v>
      </c>
      <c r="B38" s="54">
        <v>0</v>
      </c>
    </row>
    <row r="39" spans="1:2" ht="15" x14ac:dyDescent="0.2">
      <c r="A39" s="52" t="s">
        <v>20</v>
      </c>
      <c r="B39" s="55">
        <v>23.623793187999997</v>
      </c>
    </row>
    <row r="40" spans="1:2" ht="15" x14ac:dyDescent="0.2">
      <c r="A40" s="51" t="s">
        <v>21</v>
      </c>
      <c r="B40" s="55"/>
    </row>
    <row r="41" spans="1:2" ht="15" x14ac:dyDescent="0.2">
      <c r="A41" s="51" t="s">
        <v>22</v>
      </c>
      <c r="B41" s="55"/>
    </row>
    <row r="42" spans="1:2" ht="30" x14ac:dyDescent="0.2">
      <c r="A42" s="51" t="s">
        <v>23</v>
      </c>
      <c r="B42" s="55">
        <v>23.058219143835608</v>
      </c>
    </row>
    <row r="43" spans="1:2" ht="30" x14ac:dyDescent="0.2">
      <c r="A43" s="51" t="s">
        <v>24</v>
      </c>
      <c r="B43" s="55">
        <v>493.97646759176718</v>
      </c>
    </row>
    <row r="44" spans="1:2" ht="30" x14ac:dyDescent="0.2">
      <c r="A44" s="51" t="s">
        <v>25</v>
      </c>
      <c r="B44" s="55">
        <v>12.851917753424651</v>
      </c>
    </row>
    <row r="45" spans="1:2" ht="30" x14ac:dyDescent="0.2">
      <c r="A45" s="51" t="s">
        <v>26</v>
      </c>
      <c r="B45" s="55">
        <v>523.43147174384058</v>
      </c>
    </row>
    <row r="46" spans="1:2" ht="15.75" thickBot="1" x14ac:dyDescent="0.25">
      <c r="A46" s="24" t="s">
        <v>27</v>
      </c>
      <c r="B46" s="56">
        <v>0</v>
      </c>
    </row>
    <row r="47" spans="1:2" ht="15.75" thickBot="1" x14ac:dyDescent="0.25">
      <c r="A47" s="24"/>
      <c r="B47" s="31"/>
    </row>
    <row r="48" spans="1:2" ht="16.5" thickBot="1" x14ac:dyDescent="0.25">
      <c r="A48" s="25" t="s">
        <v>28</v>
      </c>
      <c r="B48" s="82">
        <f>B37/B30</f>
        <v>3.4140177808691073E-4</v>
      </c>
    </row>
    <row r="49" spans="1:2" ht="15.75" thickBot="1" x14ac:dyDescent="0.25">
      <c r="A49" s="24"/>
      <c r="B49" s="79"/>
    </row>
    <row r="50" spans="1:2" ht="15.75" thickBot="1" x14ac:dyDescent="0.25">
      <c r="A50" s="25" t="s">
        <v>29</v>
      </c>
      <c r="B50" s="83">
        <v>2.5000000000000001E-3</v>
      </c>
    </row>
    <row r="51" spans="1:2" ht="15.75" thickBot="1" x14ac:dyDescent="0.25">
      <c r="A51" s="24"/>
      <c r="B51" s="79"/>
    </row>
    <row r="52" spans="1:2" ht="15.75" thickBot="1" x14ac:dyDescent="0.25">
      <c r="A52" s="25" t="s">
        <v>30</v>
      </c>
      <c r="B52" s="83">
        <f>B50-B48</f>
        <v>2.1585982219130893E-3</v>
      </c>
    </row>
    <row r="53" spans="1:2" ht="15.75" thickBot="1" x14ac:dyDescent="0.25">
      <c r="A53" s="28"/>
      <c r="B53" s="79"/>
    </row>
    <row r="54" spans="1:2" ht="15.75" thickBot="1" x14ac:dyDescent="0.25">
      <c r="A54" s="25" t="s">
        <v>31</v>
      </c>
      <c r="B54" s="84">
        <v>0</v>
      </c>
    </row>
    <row r="55" spans="1:2" ht="15.75" thickBot="1" x14ac:dyDescent="0.25">
      <c r="A55" s="25" t="s">
        <v>32</v>
      </c>
      <c r="B55" s="85">
        <f>(B37-B54)/B30</f>
        <v>3.4140177808691073E-4</v>
      </c>
    </row>
    <row r="56" spans="1:2" ht="15.75" thickBot="1" x14ac:dyDescent="0.25">
      <c r="A56" s="25"/>
      <c r="B56" s="31"/>
    </row>
    <row r="57" spans="1:2" ht="16.5" thickBot="1" x14ac:dyDescent="0.25">
      <c r="A57" s="27" t="s">
        <v>33</v>
      </c>
      <c r="B57" s="31"/>
    </row>
    <row r="58" spans="1:2" ht="15.75" thickBot="1" x14ac:dyDescent="0.25">
      <c r="A58" s="25"/>
      <c r="B58" s="31"/>
    </row>
    <row r="59" spans="1:2" ht="15.75" thickBot="1" x14ac:dyDescent="0.3">
      <c r="A59" s="25" t="s">
        <v>39</v>
      </c>
      <c r="B59" s="86">
        <f>B26+B37-B54</f>
        <v>5322.9910113422293</v>
      </c>
    </row>
    <row r="60" spans="1:2" ht="15.75" thickBot="1" x14ac:dyDescent="0.25">
      <c r="A60" s="25"/>
      <c r="B60" s="31"/>
    </row>
    <row r="61" spans="1:2" ht="15.75" thickBot="1" x14ac:dyDescent="0.25">
      <c r="A61" s="25" t="s">
        <v>35</v>
      </c>
      <c r="B61" s="82">
        <f>B59/B28</f>
        <v>1.8522850559327536E-3</v>
      </c>
    </row>
    <row r="62" spans="1:2" ht="15.75" thickBot="1" x14ac:dyDescent="0.25">
      <c r="A62" s="25"/>
      <c r="B62" s="79"/>
    </row>
    <row r="63" spans="1:2" ht="15.75" thickBot="1" x14ac:dyDescent="0.25">
      <c r="A63" s="25" t="s">
        <v>36</v>
      </c>
      <c r="B63" s="79"/>
    </row>
    <row r="64" spans="1:2" ht="30.75" thickBot="1" x14ac:dyDescent="0.25">
      <c r="A64" s="25" t="s">
        <v>84</v>
      </c>
      <c r="B64" s="83">
        <v>2.5000000000000001E-3</v>
      </c>
    </row>
    <row r="65" spans="1:2" ht="15.75" thickBot="1" x14ac:dyDescent="0.25">
      <c r="A65" s="25" t="s">
        <v>37</v>
      </c>
      <c r="B65" s="81">
        <f>B32+B64</f>
        <v>3.9775327171469033E-3</v>
      </c>
    </row>
  </sheetData>
  <mergeCells count="1">
    <mergeCell ref="B3:B5"/>
  </mergeCells>
  <pageMargins left="0.7" right="0.7" top="0.75" bottom="0.75" header="0.3" footer="0.3"/>
  <pageSetup paperSize="9" scale="67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B65"/>
  <sheetViews>
    <sheetView rightToLeft="1" workbookViewId="0">
      <selection activeCell="A25" sqref="A1:B1048576"/>
    </sheetView>
  </sheetViews>
  <sheetFormatPr defaultRowHeight="14.25" x14ac:dyDescent="0.2"/>
  <cols>
    <col min="1" max="1" width="103.75" customWidth="1"/>
    <col min="2" max="2" width="16.5" customWidth="1"/>
  </cols>
  <sheetData>
    <row r="1" spans="1:2" ht="18" x14ac:dyDescent="0.2">
      <c r="A1" s="2" t="s">
        <v>88</v>
      </c>
    </row>
    <row r="2" spans="1:2" ht="15" thickBot="1" x14ac:dyDescent="0.25">
      <c r="A2" s="1"/>
    </row>
    <row r="3" spans="1:2" ht="14.25" customHeight="1" x14ac:dyDescent="0.2">
      <c r="A3" s="18" t="s">
        <v>101</v>
      </c>
      <c r="B3" s="106" t="s">
        <v>0</v>
      </c>
    </row>
    <row r="4" spans="1:2" ht="14.25" customHeight="1" x14ac:dyDescent="0.2">
      <c r="A4" s="19"/>
      <c r="B4" s="107"/>
    </row>
    <row r="5" spans="1:2" ht="15" customHeight="1" thickBot="1" x14ac:dyDescent="0.25">
      <c r="A5" s="20" t="s">
        <v>89</v>
      </c>
      <c r="B5" s="108"/>
    </row>
    <row r="6" spans="1:2" ht="15.75" thickBot="1" x14ac:dyDescent="0.25">
      <c r="A6" s="21"/>
      <c r="B6" s="29"/>
    </row>
    <row r="7" spans="1:2" ht="15.75" thickBot="1" x14ac:dyDescent="0.25">
      <c r="A7" s="22" t="s">
        <v>1</v>
      </c>
      <c r="B7" s="30"/>
    </row>
    <row r="8" spans="1:2" ht="15.75" thickBot="1" x14ac:dyDescent="0.25">
      <c r="A8" s="23" t="s">
        <v>2</v>
      </c>
      <c r="B8" s="40">
        <f>SUM(B9:B10)</f>
        <v>1331.968832694</v>
      </c>
    </row>
    <row r="9" spans="1:2" ht="15" x14ac:dyDescent="0.2">
      <c r="A9" s="43" t="s">
        <v>3</v>
      </c>
      <c r="B9" s="44"/>
    </row>
    <row r="10" spans="1:2" ht="15.75" thickBot="1" x14ac:dyDescent="0.25">
      <c r="A10" s="24" t="s">
        <v>4</v>
      </c>
      <c r="B10" s="45">
        <v>1331.968832694</v>
      </c>
    </row>
    <row r="11" spans="1:2" ht="15.75" thickBot="1" x14ac:dyDescent="0.25">
      <c r="A11" s="25"/>
      <c r="B11" s="42"/>
    </row>
    <row r="12" spans="1:2" ht="15.75" thickBot="1" x14ac:dyDescent="0.25">
      <c r="A12" s="46" t="s">
        <v>38</v>
      </c>
      <c r="B12" s="40">
        <f>SUM(B13:B14)</f>
        <v>30.991265504379999</v>
      </c>
    </row>
    <row r="13" spans="1:2" ht="15" x14ac:dyDescent="0.2">
      <c r="A13" s="47" t="s">
        <v>5</v>
      </c>
      <c r="B13" s="39"/>
    </row>
    <row r="14" spans="1:2" ht="15.75" thickBot="1" x14ac:dyDescent="0.25">
      <c r="A14" s="24" t="s">
        <v>6</v>
      </c>
      <c r="B14" s="41">
        <v>30.991265504379999</v>
      </c>
    </row>
    <row r="15" spans="1:2" ht="15.75" thickBot="1" x14ac:dyDescent="0.25">
      <c r="A15" s="25"/>
      <c r="B15" s="42"/>
    </row>
    <row r="16" spans="1:2" ht="15.75" thickBot="1" x14ac:dyDescent="0.25">
      <c r="A16" s="25" t="s">
        <v>7</v>
      </c>
      <c r="B16" s="40">
        <f>SUM(B17:B18)</f>
        <v>0</v>
      </c>
    </row>
    <row r="17" spans="1:2" ht="15" x14ac:dyDescent="0.2">
      <c r="A17" s="43" t="s">
        <v>8</v>
      </c>
      <c r="B17" s="39">
        <v>0</v>
      </c>
    </row>
    <row r="18" spans="1:2" ht="15.75" thickBot="1" x14ac:dyDescent="0.25">
      <c r="A18" s="24" t="s">
        <v>9</v>
      </c>
      <c r="B18" s="48"/>
    </row>
    <row r="19" spans="1:2" ht="15.75" thickBot="1" x14ac:dyDescent="0.25">
      <c r="A19" s="25"/>
      <c r="B19" s="31"/>
    </row>
    <row r="20" spans="1:2" ht="15.75" thickBot="1" x14ac:dyDescent="0.25">
      <c r="A20" s="25" t="s">
        <v>10</v>
      </c>
      <c r="B20" s="74"/>
    </row>
    <row r="21" spans="1:2" ht="15.75" thickBot="1" x14ac:dyDescent="0.25">
      <c r="A21" s="25"/>
      <c r="B21" s="38"/>
    </row>
    <row r="22" spans="1:2" ht="15.75" thickBot="1" x14ac:dyDescent="0.25">
      <c r="A22" s="25" t="s">
        <v>11</v>
      </c>
      <c r="B22" s="49">
        <v>0</v>
      </c>
    </row>
    <row r="23" spans="1:2" ht="15.75" thickBot="1" x14ac:dyDescent="0.25">
      <c r="A23" s="25"/>
      <c r="B23" s="38"/>
    </row>
    <row r="24" spans="1:2" ht="15.75" thickBot="1" x14ac:dyDescent="0.25">
      <c r="A24" s="25" t="s">
        <v>12</v>
      </c>
      <c r="B24" s="49">
        <v>0</v>
      </c>
    </row>
    <row r="25" spans="1:2" ht="15.75" thickBot="1" x14ac:dyDescent="0.25">
      <c r="A25" s="25"/>
      <c r="B25" s="31"/>
    </row>
    <row r="26" spans="1:2" ht="15.75" thickBot="1" x14ac:dyDescent="0.25">
      <c r="A26" s="25" t="s">
        <v>13</v>
      </c>
      <c r="B26" s="34">
        <f>B8+B12+B16+B20+B22+B24</f>
        <v>1362.9600981983799</v>
      </c>
    </row>
    <row r="27" spans="1:2" ht="15.75" thickBot="1" x14ac:dyDescent="0.25">
      <c r="A27" s="25"/>
      <c r="B27" s="31"/>
    </row>
    <row r="28" spans="1:2" ht="15.75" thickBot="1" x14ac:dyDescent="0.25">
      <c r="A28" s="25" t="s">
        <v>14</v>
      </c>
      <c r="B28" s="34">
        <f>AVERAGE(B29:B30)</f>
        <v>501522.17782500002</v>
      </c>
    </row>
    <row r="29" spans="1:2" ht="15" x14ac:dyDescent="0.2">
      <c r="A29" s="43" t="s">
        <v>82</v>
      </c>
      <c r="B29" s="50">
        <v>476038.46570999996</v>
      </c>
    </row>
    <row r="30" spans="1:2" ht="31.5" thickBot="1" x14ac:dyDescent="0.25">
      <c r="A30" s="24" t="s">
        <v>83</v>
      </c>
      <c r="B30" s="35">
        <v>527005.88994000002</v>
      </c>
    </row>
    <row r="31" spans="1:2" ht="15.75" thickBot="1" x14ac:dyDescent="0.3">
      <c r="A31" s="26"/>
      <c r="B31" s="31"/>
    </row>
    <row r="32" spans="1:2" ht="15.75" thickBot="1" x14ac:dyDescent="0.25">
      <c r="A32" s="25" t="s">
        <v>15</v>
      </c>
      <c r="B32" s="37">
        <f>B26/B28</f>
        <v>2.7176467132705106E-3</v>
      </c>
    </row>
    <row r="33" spans="1:2" ht="15.75" thickBot="1" x14ac:dyDescent="0.25">
      <c r="A33" s="25"/>
      <c r="B33" s="31"/>
    </row>
    <row r="34" spans="1:2" ht="16.5" thickBot="1" x14ac:dyDescent="0.25">
      <c r="A34" s="27" t="s">
        <v>16</v>
      </c>
      <c r="B34" s="31"/>
    </row>
    <row r="35" spans="1:2" ht="15.75" thickBot="1" x14ac:dyDescent="0.25">
      <c r="A35" s="25" t="s">
        <v>17</v>
      </c>
      <c r="B35" s="80">
        <v>0</v>
      </c>
    </row>
    <row r="36" spans="1:2" ht="15.75" thickBot="1" x14ac:dyDescent="0.25">
      <c r="A36" s="25"/>
      <c r="B36" s="31"/>
    </row>
    <row r="37" spans="1:2" ht="15.75" thickBot="1" x14ac:dyDescent="0.25">
      <c r="A37" s="25" t="s">
        <v>18</v>
      </c>
      <c r="B37" s="53">
        <f>SUM(B38:B46)</f>
        <v>410.49340585685474</v>
      </c>
    </row>
    <row r="38" spans="1:2" ht="15" x14ac:dyDescent="0.2">
      <c r="A38" s="43" t="s">
        <v>19</v>
      </c>
      <c r="B38" s="54">
        <v>0</v>
      </c>
    </row>
    <row r="39" spans="1:2" ht="15" x14ac:dyDescent="0.2">
      <c r="A39" s="52" t="s">
        <v>20</v>
      </c>
      <c r="B39" s="55">
        <v>0</v>
      </c>
    </row>
    <row r="40" spans="1:2" ht="15" x14ac:dyDescent="0.2">
      <c r="A40" s="51" t="s">
        <v>21</v>
      </c>
      <c r="B40" s="55"/>
    </row>
    <row r="41" spans="1:2" ht="15" x14ac:dyDescent="0.2">
      <c r="A41" s="51" t="s">
        <v>22</v>
      </c>
      <c r="B41" s="55"/>
    </row>
    <row r="42" spans="1:2" ht="30" x14ac:dyDescent="0.2">
      <c r="A42" s="51" t="s">
        <v>23</v>
      </c>
      <c r="B42" s="55">
        <v>9.8608316534246576</v>
      </c>
    </row>
    <row r="43" spans="1:2" ht="30" x14ac:dyDescent="0.2">
      <c r="A43" s="51" t="s">
        <v>24</v>
      </c>
      <c r="B43" s="55">
        <v>184.07406057703858</v>
      </c>
    </row>
    <row r="44" spans="1:2" ht="30" x14ac:dyDescent="0.2">
      <c r="A44" s="51" t="s">
        <v>25</v>
      </c>
      <c r="B44" s="55">
        <v>3.9991153407534239</v>
      </c>
    </row>
    <row r="45" spans="1:2" ht="30" x14ac:dyDescent="0.2">
      <c r="A45" s="51" t="s">
        <v>26</v>
      </c>
      <c r="B45" s="55">
        <v>212.55939828563805</v>
      </c>
    </row>
    <row r="46" spans="1:2" ht="15.75" thickBot="1" x14ac:dyDescent="0.25">
      <c r="A46" s="24" t="s">
        <v>27</v>
      </c>
      <c r="B46" s="56">
        <v>0</v>
      </c>
    </row>
    <row r="47" spans="1:2" ht="15.75" thickBot="1" x14ac:dyDescent="0.25">
      <c r="A47" s="24"/>
      <c r="B47" s="31"/>
    </row>
    <row r="48" spans="1:2" ht="16.5" thickBot="1" x14ac:dyDescent="0.25">
      <c r="A48" s="25" t="s">
        <v>28</v>
      </c>
      <c r="B48" s="82">
        <f>B37/B30</f>
        <v>7.7891616335367655E-4</v>
      </c>
    </row>
    <row r="49" spans="1:2" ht="15.75" thickBot="1" x14ac:dyDescent="0.25">
      <c r="A49" s="24"/>
      <c r="B49" s="79"/>
    </row>
    <row r="50" spans="1:2" ht="15.75" thickBot="1" x14ac:dyDescent="0.25">
      <c r="A50" s="25" t="s">
        <v>29</v>
      </c>
      <c r="B50" s="83">
        <v>2.5000000000000001E-3</v>
      </c>
    </row>
    <row r="51" spans="1:2" ht="15.75" thickBot="1" x14ac:dyDescent="0.25">
      <c r="A51" s="24"/>
      <c r="B51" s="79"/>
    </row>
    <row r="52" spans="1:2" ht="15.75" thickBot="1" x14ac:dyDescent="0.25">
      <c r="A52" s="25" t="s">
        <v>30</v>
      </c>
      <c r="B52" s="83">
        <f>B50-B48</f>
        <v>1.7210838366463234E-3</v>
      </c>
    </row>
    <row r="53" spans="1:2" ht="15.75" thickBot="1" x14ac:dyDescent="0.25">
      <c r="A53" s="28"/>
      <c r="B53" s="79"/>
    </row>
    <row r="54" spans="1:2" ht="15.75" thickBot="1" x14ac:dyDescent="0.25">
      <c r="A54" s="25" t="s">
        <v>31</v>
      </c>
      <c r="B54" s="84">
        <v>0</v>
      </c>
    </row>
    <row r="55" spans="1:2" ht="15.75" thickBot="1" x14ac:dyDescent="0.25">
      <c r="A55" s="25" t="s">
        <v>32</v>
      </c>
      <c r="B55" s="85">
        <f>(B37-B54)/B30</f>
        <v>7.7891616335367655E-4</v>
      </c>
    </row>
    <row r="56" spans="1:2" ht="15.75" thickBot="1" x14ac:dyDescent="0.25">
      <c r="A56" s="25"/>
      <c r="B56" s="31"/>
    </row>
    <row r="57" spans="1:2" ht="16.5" thickBot="1" x14ac:dyDescent="0.25">
      <c r="A57" s="27" t="s">
        <v>33</v>
      </c>
      <c r="B57" s="31"/>
    </row>
    <row r="58" spans="1:2" ht="15.75" thickBot="1" x14ac:dyDescent="0.25">
      <c r="A58" s="25"/>
      <c r="B58" s="31"/>
    </row>
    <row r="59" spans="1:2" ht="15.75" thickBot="1" x14ac:dyDescent="0.3">
      <c r="A59" s="25" t="s">
        <v>39</v>
      </c>
      <c r="B59" s="86">
        <f>B26+B37-B54</f>
        <v>1773.4535040552346</v>
      </c>
    </row>
    <row r="60" spans="1:2" ht="15.75" thickBot="1" x14ac:dyDescent="0.25">
      <c r="A60" s="25"/>
      <c r="B60" s="31"/>
    </row>
    <row r="61" spans="1:2" ht="15.75" thickBot="1" x14ac:dyDescent="0.25">
      <c r="A61" s="25" t="s">
        <v>35</v>
      </c>
      <c r="B61" s="82">
        <f>B59/B28</f>
        <v>3.5361417350401984E-3</v>
      </c>
    </row>
    <row r="62" spans="1:2" ht="15.75" thickBot="1" x14ac:dyDescent="0.25">
      <c r="A62" s="25"/>
      <c r="B62" s="79"/>
    </row>
    <row r="63" spans="1:2" ht="15.75" thickBot="1" x14ac:dyDescent="0.25">
      <c r="A63" s="25" t="s">
        <v>36</v>
      </c>
      <c r="B63" s="79"/>
    </row>
    <row r="64" spans="1:2" ht="30.75" thickBot="1" x14ac:dyDescent="0.25">
      <c r="A64" s="25" t="s">
        <v>84</v>
      </c>
      <c r="B64" s="83">
        <v>2.5000000000000001E-3</v>
      </c>
    </row>
    <row r="65" spans="1:2" ht="15.75" thickBot="1" x14ac:dyDescent="0.25">
      <c r="A65" s="25" t="s">
        <v>37</v>
      </c>
      <c r="B65" s="81">
        <f>B32+B64</f>
        <v>5.2176467132705106E-3</v>
      </c>
    </row>
  </sheetData>
  <mergeCells count="1">
    <mergeCell ref="B3:B5"/>
  </mergeCells>
  <pageMargins left="0.7" right="0.7" top="0.75" bottom="0.75" header="0.3" footer="0.3"/>
  <pageSetup paperSize="9" scale="67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B65"/>
  <sheetViews>
    <sheetView rightToLeft="1" workbookViewId="0">
      <selection activeCell="A25" sqref="A1:B1048576"/>
    </sheetView>
  </sheetViews>
  <sheetFormatPr defaultRowHeight="14.25" x14ac:dyDescent="0.2"/>
  <cols>
    <col min="1" max="1" width="103.75" customWidth="1"/>
    <col min="2" max="2" width="16.5" customWidth="1"/>
  </cols>
  <sheetData>
    <row r="1" spans="1:2" ht="18" x14ac:dyDescent="0.2">
      <c r="A1" s="2" t="s">
        <v>88</v>
      </c>
    </row>
    <row r="2" spans="1:2" ht="15" thickBot="1" x14ac:dyDescent="0.25">
      <c r="A2" s="1"/>
    </row>
    <row r="3" spans="1:2" ht="14.25" customHeight="1" x14ac:dyDescent="0.2">
      <c r="A3" s="18" t="s">
        <v>102</v>
      </c>
      <c r="B3" s="106" t="s">
        <v>0</v>
      </c>
    </row>
    <row r="4" spans="1:2" ht="14.25" customHeight="1" x14ac:dyDescent="0.2">
      <c r="A4" s="19"/>
      <c r="B4" s="107"/>
    </row>
    <row r="5" spans="1:2" ht="15" customHeight="1" thickBot="1" x14ac:dyDescent="0.25">
      <c r="A5" s="20" t="s">
        <v>89</v>
      </c>
      <c r="B5" s="108"/>
    </row>
    <row r="6" spans="1:2" ht="15.75" thickBot="1" x14ac:dyDescent="0.25">
      <c r="A6" s="21"/>
      <c r="B6" s="29"/>
    </row>
    <row r="7" spans="1:2" ht="15.75" thickBot="1" x14ac:dyDescent="0.25">
      <c r="A7" s="22" t="s">
        <v>1</v>
      </c>
      <c r="B7" s="30"/>
    </row>
    <row r="8" spans="1:2" ht="15.75" thickBot="1" x14ac:dyDescent="0.25">
      <c r="A8" s="23" t="s">
        <v>2</v>
      </c>
      <c r="B8" s="40">
        <f>SUM(B9:B10)</f>
        <v>137.753318831</v>
      </c>
    </row>
    <row r="9" spans="1:2" ht="15" x14ac:dyDescent="0.2">
      <c r="A9" s="43" t="s">
        <v>3</v>
      </c>
      <c r="B9" s="44"/>
    </row>
    <row r="10" spans="1:2" ht="15.75" thickBot="1" x14ac:dyDescent="0.25">
      <c r="A10" s="24" t="s">
        <v>4</v>
      </c>
      <c r="B10" s="45">
        <v>137.753318831</v>
      </c>
    </row>
    <row r="11" spans="1:2" ht="15.75" thickBot="1" x14ac:dyDescent="0.25">
      <c r="A11" s="25"/>
      <c r="B11" s="42"/>
    </row>
    <row r="12" spans="1:2" ht="15.75" thickBot="1" x14ac:dyDescent="0.25">
      <c r="A12" s="46" t="s">
        <v>38</v>
      </c>
      <c r="B12" s="40">
        <f>SUM(B13:B14)</f>
        <v>28.382076054000002</v>
      </c>
    </row>
    <row r="13" spans="1:2" ht="15" x14ac:dyDescent="0.2">
      <c r="A13" s="47" t="s">
        <v>5</v>
      </c>
      <c r="B13" s="39"/>
    </row>
    <row r="14" spans="1:2" ht="15.75" thickBot="1" x14ac:dyDescent="0.25">
      <c r="A14" s="24" t="s">
        <v>6</v>
      </c>
      <c r="B14" s="41">
        <v>28.382076054000002</v>
      </c>
    </row>
    <row r="15" spans="1:2" ht="15.75" thickBot="1" x14ac:dyDescent="0.25">
      <c r="A15" s="25"/>
      <c r="B15" s="42"/>
    </row>
    <row r="16" spans="1:2" ht="15.75" thickBot="1" x14ac:dyDescent="0.25">
      <c r="A16" s="25" t="s">
        <v>7</v>
      </c>
      <c r="B16" s="40">
        <f>SUM(B17:B18)</f>
        <v>0</v>
      </c>
    </row>
    <row r="17" spans="1:2" ht="15" x14ac:dyDescent="0.2">
      <c r="A17" s="43" t="s">
        <v>8</v>
      </c>
      <c r="B17" s="39">
        <v>0</v>
      </c>
    </row>
    <row r="18" spans="1:2" ht="15.75" thickBot="1" x14ac:dyDescent="0.25">
      <c r="A18" s="24" t="s">
        <v>9</v>
      </c>
      <c r="B18" s="48"/>
    </row>
    <row r="19" spans="1:2" ht="15.75" thickBot="1" x14ac:dyDescent="0.25">
      <c r="A19" s="25"/>
      <c r="B19" s="31"/>
    </row>
    <row r="20" spans="1:2" ht="15.75" thickBot="1" x14ac:dyDescent="0.25">
      <c r="A20" s="25" t="s">
        <v>10</v>
      </c>
      <c r="B20" s="74"/>
    </row>
    <row r="21" spans="1:2" ht="15.75" thickBot="1" x14ac:dyDescent="0.25">
      <c r="A21" s="25"/>
      <c r="B21" s="38"/>
    </row>
    <row r="22" spans="1:2" ht="15.75" thickBot="1" x14ac:dyDescent="0.25">
      <c r="A22" s="25" t="s">
        <v>11</v>
      </c>
      <c r="B22" s="49">
        <v>0</v>
      </c>
    </row>
    <row r="23" spans="1:2" ht="15.75" thickBot="1" x14ac:dyDescent="0.25">
      <c r="A23" s="25"/>
      <c r="B23" s="38"/>
    </row>
    <row r="24" spans="1:2" ht="15.75" thickBot="1" x14ac:dyDescent="0.25">
      <c r="A24" s="25" t="s">
        <v>12</v>
      </c>
      <c r="B24" s="49">
        <v>0</v>
      </c>
    </row>
    <row r="25" spans="1:2" ht="15.75" thickBot="1" x14ac:dyDescent="0.25">
      <c r="A25" s="25"/>
      <c r="B25" s="31"/>
    </row>
    <row r="26" spans="1:2" ht="15.75" thickBot="1" x14ac:dyDescent="0.25">
      <c r="A26" s="25" t="s">
        <v>13</v>
      </c>
      <c r="B26" s="34">
        <f>B8+B12+B16+B20+B22+B24</f>
        <v>166.13539488500001</v>
      </c>
    </row>
    <row r="27" spans="1:2" ht="15.75" thickBot="1" x14ac:dyDescent="0.25">
      <c r="A27" s="25"/>
      <c r="B27" s="31"/>
    </row>
    <row r="28" spans="1:2" ht="15.75" thickBot="1" x14ac:dyDescent="0.25">
      <c r="A28" s="25" t="s">
        <v>14</v>
      </c>
      <c r="B28" s="34">
        <f>AVERAGE(B29:B30)</f>
        <v>509758.60076000006</v>
      </c>
    </row>
    <row r="29" spans="1:2" ht="15" x14ac:dyDescent="0.2">
      <c r="A29" s="43" t="s">
        <v>82</v>
      </c>
      <c r="B29" s="50">
        <v>437537.08523999999</v>
      </c>
    </row>
    <row r="30" spans="1:2" ht="31.5" thickBot="1" x14ac:dyDescent="0.25">
      <c r="A30" s="24" t="s">
        <v>83</v>
      </c>
      <c r="B30" s="35">
        <v>581980.11628000007</v>
      </c>
    </row>
    <row r="31" spans="1:2" ht="15.75" thickBot="1" x14ac:dyDescent="0.3">
      <c r="A31" s="26"/>
      <c r="B31" s="31"/>
    </row>
    <row r="32" spans="1:2" ht="15.75" thickBot="1" x14ac:dyDescent="0.25">
      <c r="A32" s="25" t="s">
        <v>15</v>
      </c>
      <c r="B32" s="37">
        <f>B26/B28</f>
        <v>3.2590993979759916E-4</v>
      </c>
    </row>
    <row r="33" spans="1:2" ht="15.75" thickBot="1" x14ac:dyDescent="0.25">
      <c r="A33" s="25"/>
      <c r="B33" s="31"/>
    </row>
    <row r="34" spans="1:2" ht="16.5" thickBot="1" x14ac:dyDescent="0.25">
      <c r="A34" s="27" t="s">
        <v>16</v>
      </c>
      <c r="B34" s="31"/>
    </row>
    <row r="35" spans="1:2" ht="15.75" thickBot="1" x14ac:dyDescent="0.25">
      <c r="A35" s="25" t="s">
        <v>17</v>
      </c>
      <c r="B35" s="80">
        <v>0</v>
      </c>
    </row>
    <row r="36" spans="1:2" ht="15.75" thickBot="1" x14ac:dyDescent="0.25">
      <c r="A36" s="25"/>
      <c r="B36" s="31"/>
    </row>
    <row r="37" spans="1:2" ht="15.75" thickBot="1" x14ac:dyDescent="0.25">
      <c r="A37" s="25" t="s">
        <v>18</v>
      </c>
      <c r="B37" s="53">
        <f>SUM(B38:B46)</f>
        <v>0</v>
      </c>
    </row>
    <row r="38" spans="1:2" ht="15" x14ac:dyDescent="0.2">
      <c r="A38" s="43" t="s">
        <v>19</v>
      </c>
      <c r="B38" s="54">
        <v>0</v>
      </c>
    </row>
    <row r="39" spans="1:2" ht="15" x14ac:dyDescent="0.2">
      <c r="A39" s="52" t="s">
        <v>20</v>
      </c>
      <c r="B39" s="55">
        <v>0</v>
      </c>
    </row>
    <row r="40" spans="1:2" ht="15" x14ac:dyDescent="0.2">
      <c r="A40" s="51" t="s">
        <v>21</v>
      </c>
      <c r="B40" s="55"/>
    </row>
    <row r="41" spans="1:2" ht="15" x14ac:dyDescent="0.2">
      <c r="A41" s="51" t="s">
        <v>22</v>
      </c>
      <c r="B41" s="55"/>
    </row>
    <row r="42" spans="1:2" ht="30" x14ac:dyDescent="0.2">
      <c r="A42" s="51" t="s">
        <v>23</v>
      </c>
      <c r="B42" s="55">
        <v>0</v>
      </c>
    </row>
    <row r="43" spans="1:2" ht="30" x14ac:dyDescent="0.2">
      <c r="A43" s="51" t="s">
        <v>24</v>
      </c>
      <c r="B43" s="55">
        <v>0</v>
      </c>
    </row>
    <row r="44" spans="1:2" ht="30" x14ac:dyDescent="0.2">
      <c r="A44" s="51" t="s">
        <v>25</v>
      </c>
      <c r="B44" s="55">
        <v>0</v>
      </c>
    </row>
    <row r="45" spans="1:2" ht="30" x14ac:dyDescent="0.2">
      <c r="A45" s="51" t="s">
        <v>26</v>
      </c>
      <c r="B45" s="55">
        <v>0</v>
      </c>
    </row>
    <row r="46" spans="1:2" ht="15.75" thickBot="1" x14ac:dyDescent="0.25">
      <c r="A46" s="24" t="s">
        <v>27</v>
      </c>
      <c r="B46" s="56">
        <v>0</v>
      </c>
    </row>
    <row r="47" spans="1:2" ht="15.75" thickBot="1" x14ac:dyDescent="0.25">
      <c r="A47" s="24"/>
      <c r="B47" s="31"/>
    </row>
    <row r="48" spans="1:2" ht="16.5" thickBot="1" x14ac:dyDescent="0.25">
      <c r="A48" s="25" t="s">
        <v>28</v>
      </c>
      <c r="B48" s="82">
        <f>B37/B30</f>
        <v>0</v>
      </c>
    </row>
    <row r="49" spans="1:2" ht="15.75" thickBot="1" x14ac:dyDescent="0.25">
      <c r="A49" s="24"/>
      <c r="B49" s="79"/>
    </row>
    <row r="50" spans="1:2" ht="15.75" thickBot="1" x14ac:dyDescent="0.25">
      <c r="A50" s="25" t="s">
        <v>29</v>
      </c>
      <c r="B50" s="83">
        <v>1.5E-3</v>
      </c>
    </row>
    <row r="51" spans="1:2" ht="15.75" thickBot="1" x14ac:dyDescent="0.25">
      <c r="A51" s="24"/>
      <c r="B51" s="79"/>
    </row>
    <row r="52" spans="1:2" ht="15.75" thickBot="1" x14ac:dyDescent="0.25">
      <c r="A52" s="25" t="s">
        <v>30</v>
      </c>
      <c r="B52" s="83">
        <f>B50-B48</f>
        <v>1.5E-3</v>
      </c>
    </row>
    <row r="53" spans="1:2" ht="15.75" thickBot="1" x14ac:dyDescent="0.25">
      <c r="A53" s="28"/>
      <c r="B53" s="79"/>
    </row>
    <row r="54" spans="1:2" ht="15.75" thickBot="1" x14ac:dyDescent="0.25">
      <c r="A54" s="25" t="s">
        <v>31</v>
      </c>
      <c r="B54" s="84">
        <v>0</v>
      </c>
    </row>
    <row r="55" spans="1:2" ht="15.75" thickBot="1" x14ac:dyDescent="0.25">
      <c r="A55" s="25" t="s">
        <v>32</v>
      </c>
      <c r="B55" s="85">
        <f>(B37-B54)/B30</f>
        <v>0</v>
      </c>
    </row>
    <row r="56" spans="1:2" ht="15.75" thickBot="1" x14ac:dyDescent="0.25">
      <c r="A56" s="25"/>
      <c r="B56" s="31"/>
    </row>
    <row r="57" spans="1:2" ht="16.5" thickBot="1" x14ac:dyDescent="0.25">
      <c r="A57" s="27" t="s">
        <v>33</v>
      </c>
      <c r="B57" s="31"/>
    </row>
    <row r="58" spans="1:2" ht="15.75" thickBot="1" x14ac:dyDescent="0.25">
      <c r="A58" s="25"/>
      <c r="B58" s="31"/>
    </row>
    <row r="59" spans="1:2" ht="15.75" thickBot="1" x14ac:dyDescent="0.3">
      <c r="A59" s="25" t="s">
        <v>39</v>
      </c>
      <c r="B59" s="86">
        <f>B26+B37-B54</f>
        <v>166.13539488500001</v>
      </c>
    </row>
    <row r="60" spans="1:2" ht="15.75" thickBot="1" x14ac:dyDescent="0.25">
      <c r="A60" s="25"/>
      <c r="B60" s="31"/>
    </row>
    <row r="61" spans="1:2" ht="15.75" thickBot="1" x14ac:dyDescent="0.25">
      <c r="A61" s="25" t="s">
        <v>35</v>
      </c>
      <c r="B61" s="82">
        <f>B59/B28</f>
        <v>3.2590993979759916E-4</v>
      </c>
    </row>
    <row r="62" spans="1:2" ht="15.75" thickBot="1" x14ac:dyDescent="0.25">
      <c r="A62" s="25"/>
      <c r="B62" s="79"/>
    </row>
    <row r="63" spans="1:2" ht="15.75" thickBot="1" x14ac:dyDescent="0.25">
      <c r="A63" s="25" t="s">
        <v>36</v>
      </c>
      <c r="B63" s="79"/>
    </row>
    <row r="64" spans="1:2" ht="30.75" thickBot="1" x14ac:dyDescent="0.25">
      <c r="A64" s="25" t="s">
        <v>84</v>
      </c>
      <c r="B64" s="83">
        <v>1.5E-3</v>
      </c>
    </row>
    <row r="65" spans="1:2" ht="15.75" thickBot="1" x14ac:dyDescent="0.25">
      <c r="A65" s="25" t="s">
        <v>37</v>
      </c>
      <c r="B65" s="81">
        <f>B32+B64</f>
        <v>1.8259099397975992E-3</v>
      </c>
    </row>
  </sheetData>
  <mergeCells count="1">
    <mergeCell ref="B3:B5"/>
  </mergeCells>
  <pageMargins left="0.7" right="0.7" top="0.75" bottom="0.75" header="0.3" footer="0.3"/>
  <pageSetup paperSize="9" scale="67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B65"/>
  <sheetViews>
    <sheetView rightToLeft="1" workbookViewId="0">
      <selection activeCell="A25" sqref="A1:B1048576"/>
    </sheetView>
  </sheetViews>
  <sheetFormatPr defaultRowHeight="14.25" x14ac:dyDescent="0.2"/>
  <cols>
    <col min="1" max="1" width="103.75" customWidth="1"/>
    <col min="2" max="2" width="16.5" customWidth="1"/>
  </cols>
  <sheetData>
    <row r="1" spans="1:2" ht="18" x14ac:dyDescent="0.2">
      <c r="A1" s="2" t="s">
        <v>88</v>
      </c>
    </row>
    <row r="2" spans="1:2" ht="15" thickBot="1" x14ac:dyDescent="0.25">
      <c r="A2" s="1"/>
    </row>
    <row r="3" spans="1:2" ht="14.25" customHeight="1" x14ac:dyDescent="0.2">
      <c r="A3" s="18" t="s">
        <v>103</v>
      </c>
      <c r="B3" s="106" t="s">
        <v>0</v>
      </c>
    </row>
    <row r="4" spans="1:2" ht="14.25" customHeight="1" x14ac:dyDescent="0.2">
      <c r="A4" s="19"/>
      <c r="B4" s="107"/>
    </row>
    <row r="5" spans="1:2" ht="15" customHeight="1" thickBot="1" x14ac:dyDescent="0.25">
      <c r="A5" s="20" t="s">
        <v>89</v>
      </c>
      <c r="B5" s="108"/>
    </row>
    <row r="6" spans="1:2" ht="15.75" thickBot="1" x14ac:dyDescent="0.25">
      <c r="A6" s="21"/>
      <c r="B6" s="29"/>
    </row>
    <row r="7" spans="1:2" ht="15.75" thickBot="1" x14ac:dyDescent="0.25">
      <c r="A7" s="22" t="s">
        <v>1</v>
      </c>
      <c r="B7" s="30"/>
    </row>
    <row r="8" spans="1:2" ht="15.75" thickBot="1" x14ac:dyDescent="0.25">
      <c r="A8" s="23" t="s">
        <v>2</v>
      </c>
      <c r="B8" s="40">
        <f>SUM(B9:B10)</f>
        <v>426.76450668400003</v>
      </c>
    </row>
    <row r="9" spans="1:2" ht="15" x14ac:dyDescent="0.2">
      <c r="A9" s="43" t="s">
        <v>3</v>
      </c>
      <c r="B9" s="44"/>
    </row>
    <row r="10" spans="1:2" ht="15.75" thickBot="1" x14ac:dyDescent="0.25">
      <c r="A10" s="24" t="s">
        <v>4</v>
      </c>
      <c r="B10" s="45">
        <v>426.76450668400003</v>
      </c>
    </row>
    <row r="11" spans="1:2" ht="15.75" thickBot="1" x14ac:dyDescent="0.25">
      <c r="A11" s="25"/>
      <c r="B11" s="42"/>
    </row>
    <row r="12" spans="1:2" ht="15.75" thickBot="1" x14ac:dyDescent="0.25">
      <c r="A12" s="46" t="s">
        <v>38</v>
      </c>
      <c r="B12" s="40">
        <f>SUM(B13:B14)</f>
        <v>134.48654865</v>
      </c>
    </row>
    <row r="13" spans="1:2" ht="15" x14ac:dyDescent="0.2">
      <c r="A13" s="47" t="s">
        <v>5</v>
      </c>
      <c r="B13" s="39"/>
    </row>
    <row r="14" spans="1:2" ht="15.75" thickBot="1" x14ac:dyDescent="0.25">
      <c r="A14" s="24" t="s">
        <v>6</v>
      </c>
      <c r="B14" s="41">
        <v>134.48654865</v>
      </c>
    </row>
    <row r="15" spans="1:2" ht="15.75" thickBot="1" x14ac:dyDescent="0.25">
      <c r="A15" s="25"/>
      <c r="B15" s="42"/>
    </row>
    <row r="16" spans="1:2" ht="15.75" thickBot="1" x14ac:dyDescent="0.25">
      <c r="A16" s="25" t="s">
        <v>7</v>
      </c>
      <c r="B16" s="40">
        <f>SUM(B17:B18)</f>
        <v>0</v>
      </c>
    </row>
    <row r="17" spans="1:2" ht="15" x14ac:dyDescent="0.2">
      <c r="A17" s="43" t="s">
        <v>8</v>
      </c>
      <c r="B17" s="39">
        <v>0</v>
      </c>
    </row>
    <row r="18" spans="1:2" ht="15.75" thickBot="1" x14ac:dyDescent="0.25">
      <c r="A18" s="24" t="s">
        <v>9</v>
      </c>
      <c r="B18" s="48"/>
    </row>
    <row r="19" spans="1:2" ht="15.75" thickBot="1" x14ac:dyDescent="0.25">
      <c r="A19" s="25"/>
      <c r="B19" s="31"/>
    </row>
    <row r="20" spans="1:2" ht="15.75" thickBot="1" x14ac:dyDescent="0.25">
      <c r="A20" s="25" t="s">
        <v>10</v>
      </c>
      <c r="B20" s="74"/>
    </row>
    <row r="21" spans="1:2" ht="15.75" thickBot="1" x14ac:dyDescent="0.25">
      <c r="A21" s="25"/>
      <c r="B21" s="38"/>
    </row>
    <row r="22" spans="1:2" ht="15.75" thickBot="1" x14ac:dyDescent="0.25">
      <c r="A22" s="25" t="s">
        <v>11</v>
      </c>
      <c r="B22" s="49">
        <v>0</v>
      </c>
    </row>
    <row r="23" spans="1:2" ht="15.75" thickBot="1" x14ac:dyDescent="0.25">
      <c r="A23" s="25"/>
      <c r="B23" s="38"/>
    </row>
    <row r="24" spans="1:2" ht="15.75" thickBot="1" x14ac:dyDescent="0.25">
      <c r="A24" s="25" t="s">
        <v>12</v>
      </c>
      <c r="B24" s="49">
        <v>0</v>
      </c>
    </row>
    <row r="25" spans="1:2" ht="15.75" thickBot="1" x14ac:dyDescent="0.25">
      <c r="A25" s="25"/>
      <c r="B25" s="31"/>
    </row>
    <row r="26" spans="1:2" ht="15.75" thickBot="1" x14ac:dyDescent="0.25">
      <c r="A26" s="25" t="s">
        <v>13</v>
      </c>
      <c r="B26" s="34">
        <f>B8+B12+B16+B20+B22+B24</f>
        <v>561.25105533400006</v>
      </c>
    </row>
    <row r="27" spans="1:2" ht="15.75" thickBot="1" x14ac:dyDescent="0.25">
      <c r="A27" s="25"/>
      <c r="B27" s="31"/>
    </row>
    <row r="28" spans="1:2" ht="15.75" thickBot="1" x14ac:dyDescent="0.25">
      <c r="A28" s="25" t="s">
        <v>14</v>
      </c>
      <c r="B28" s="34">
        <f>AVERAGE(B29:B30)</f>
        <v>2826415.2797649996</v>
      </c>
    </row>
    <row r="29" spans="1:2" ht="15" x14ac:dyDescent="0.2">
      <c r="A29" s="43" t="s">
        <v>82</v>
      </c>
      <c r="B29" s="50">
        <v>2737423.0565999998</v>
      </c>
    </row>
    <row r="30" spans="1:2" ht="31.5" thickBot="1" x14ac:dyDescent="0.25">
      <c r="A30" s="24" t="s">
        <v>83</v>
      </c>
      <c r="B30" s="35">
        <v>2915407.50293</v>
      </c>
    </row>
    <row r="31" spans="1:2" ht="15.75" thickBot="1" x14ac:dyDescent="0.3">
      <c r="A31" s="26"/>
      <c r="B31" s="31"/>
    </row>
    <row r="32" spans="1:2" ht="15.75" thickBot="1" x14ac:dyDescent="0.25">
      <c r="A32" s="25" t="s">
        <v>15</v>
      </c>
      <c r="B32" s="37">
        <f>B26/B28</f>
        <v>1.9857345781850743E-4</v>
      </c>
    </row>
    <row r="33" spans="1:2" ht="15.75" thickBot="1" x14ac:dyDescent="0.25">
      <c r="A33" s="25"/>
      <c r="B33" s="31"/>
    </row>
    <row r="34" spans="1:2" ht="16.5" thickBot="1" x14ac:dyDescent="0.25">
      <c r="A34" s="27" t="s">
        <v>16</v>
      </c>
      <c r="B34" s="31"/>
    </row>
    <row r="35" spans="1:2" ht="15.75" thickBot="1" x14ac:dyDescent="0.25">
      <c r="A35" s="25" t="s">
        <v>17</v>
      </c>
      <c r="B35" s="80">
        <v>0</v>
      </c>
    </row>
    <row r="36" spans="1:2" ht="15.75" thickBot="1" x14ac:dyDescent="0.25">
      <c r="A36" s="25"/>
      <c r="B36" s="31"/>
    </row>
    <row r="37" spans="1:2" ht="15.75" thickBot="1" x14ac:dyDescent="0.25">
      <c r="A37" s="25" t="s">
        <v>18</v>
      </c>
      <c r="B37" s="53">
        <f>SUM(B38:B46)</f>
        <v>529.83600718480761</v>
      </c>
    </row>
    <row r="38" spans="1:2" ht="15" x14ac:dyDescent="0.2">
      <c r="A38" s="43" t="s">
        <v>19</v>
      </c>
      <c r="B38" s="54">
        <v>182</v>
      </c>
    </row>
    <row r="39" spans="1:2" ht="15" x14ac:dyDescent="0.2">
      <c r="A39" s="52" t="s">
        <v>20</v>
      </c>
      <c r="B39" s="55">
        <v>0</v>
      </c>
    </row>
    <row r="40" spans="1:2" ht="15" x14ac:dyDescent="0.2">
      <c r="A40" s="51" t="s">
        <v>21</v>
      </c>
      <c r="B40" s="55"/>
    </row>
    <row r="41" spans="1:2" ht="15" x14ac:dyDescent="0.2">
      <c r="A41" s="51" t="s">
        <v>22</v>
      </c>
      <c r="B41" s="55"/>
    </row>
    <row r="42" spans="1:2" ht="30" x14ac:dyDescent="0.2">
      <c r="A42" s="51" t="s">
        <v>23</v>
      </c>
      <c r="B42" s="55">
        <v>62.028523832202723</v>
      </c>
    </row>
    <row r="43" spans="1:2" ht="30" x14ac:dyDescent="0.2">
      <c r="A43" s="51" t="s">
        <v>24</v>
      </c>
      <c r="B43" s="55">
        <v>285.80748335260495</v>
      </c>
    </row>
    <row r="44" spans="1:2" ht="30" x14ac:dyDescent="0.2">
      <c r="A44" s="51" t="s">
        <v>25</v>
      </c>
      <c r="B44" s="55">
        <v>0</v>
      </c>
    </row>
    <row r="45" spans="1:2" ht="30" x14ac:dyDescent="0.2">
      <c r="A45" s="51" t="s">
        <v>26</v>
      </c>
      <c r="B45" s="55">
        <v>0</v>
      </c>
    </row>
    <row r="46" spans="1:2" ht="15.75" thickBot="1" x14ac:dyDescent="0.25">
      <c r="A46" s="24" t="s">
        <v>27</v>
      </c>
      <c r="B46" s="56">
        <v>0</v>
      </c>
    </row>
    <row r="47" spans="1:2" ht="15.75" thickBot="1" x14ac:dyDescent="0.25">
      <c r="A47" s="24"/>
      <c r="B47" s="31"/>
    </row>
    <row r="48" spans="1:2" ht="16.5" thickBot="1" x14ac:dyDescent="0.25">
      <c r="A48" s="25" t="s">
        <v>28</v>
      </c>
      <c r="B48" s="82">
        <f>B37/B30</f>
        <v>1.8173651767456852E-4</v>
      </c>
    </row>
    <row r="49" spans="1:2" ht="15.75" thickBot="1" x14ac:dyDescent="0.25">
      <c r="A49" s="24"/>
      <c r="B49" s="79"/>
    </row>
    <row r="50" spans="1:2" ht="15.75" thickBot="1" x14ac:dyDescent="0.25">
      <c r="A50" s="25" t="s">
        <v>29</v>
      </c>
      <c r="B50" s="83">
        <v>2.5000000000000001E-3</v>
      </c>
    </row>
    <row r="51" spans="1:2" ht="15.75" thickBot="1" x14ac:dyDescent="0.25">
      <c r="A51" s="24"/>
      <c r="B51" s="79"/>
    </row>
    <row r="52" spans="1:2" ht="15.75" thickBot="1" x14ac:dyDescent="0.25">
      <c r="A52" s="25" t="s">
        <v>30</v>
      </c>
      <c r="B52" s="83">
        <f>B50-B48</f>
        <v>2.3182634823254314E-3</v>
      </c>
    </row>
    <row r="53" spans="1:2" ht="15.75" thickBot="1" x14ac:dyDescent="0.25">
      <c r="A53" s="28"/>
      <c r="B53" s="79"/>
    </row>
    <row r="54" spans="1:2" ht="15.75" thickBot="1" x14ac:dyDescent="0.25">
      <c r="A54" s="25" t="s">
        <v>31</v>
      </c>
      <c r="B54" s="84">
        <v>0</v>
      </c>
    </row>
    <row r="55" spans="1:2" ht="15.75" thickBot="1" x14ac:dyDescent="0.25">
      <c r="A55" s="25" t="s">
        <v>32</v>
      </c>
      <c r="B55" s="85">
        <f>(B37-B54)/B30</f>
        <v>1.8173651767456852E-4</v>
      </c>
    </row>
    <row r="56" spans="1:2" ht="15.75" thickBot="1" x14ac:dyDescent="0.25">
      <c r="A56" s="25"/>
      <c r="B56" s="31"/>
    </row>
    <row r="57" spans="1:2" ht="16.5" thickBot="1" x14ac:dyDescent="0.25">
      <c r="A57" s="27" t="s">
        <v>33</v>
      </c>
      <c r="B57" s="31"/>
    </row>
    <row r="58" spans="1:2" ht="15.75" thickBot="1" x14ac:dyDescent="0.25">
      <c r="A58" s="25"/>
      <c r="B58" s="31"/>
    </row>
    <row r="59" spans="1:2" ht="15.75" thickBot="1" x14ac:dyDescent="0.3">
      <c r="A59" s="25" t="s">
        <v>39</v>
      </c>
      <c r="B59" s="86">
        <f>B26+B37-B54</f>
        <v>1091.0870625188077</v>
      </c>
    </row>
    <row r="60" spans="1:2" ht="15.75" thickBot="1" x14ac:dyDescent="0.25">
      <c r="A60" s="25"/>
      <c r="B60" s="31"/>
    </row>
    <row r="61" spans="1:2" ht="15.75" thickBot="1" x14ac:dyDescent="0.25">
      <c r="A61" s="25" t="s">
        <v>35</v>
      </c>
      <c r="B61" s="82">
        <f>B59/B28</f>
        <v>3.8603211294892427E-4</v>
      </c>
    </row>
    <row r="62" spans="1:2" ht="15.75" thickBot="1" x14ac:dyDescent="0.25">
      <c r="A62" s="25"/>
      <c r="B62" s="79"/>
    </row>
    <row r="63" spans="1:2" ht="15.75" thickBot="1" x14ac:dyDescent="0.25">
      <c r="A63" s="25" t="s">
        <v>36</v>
      </c>
      <c r="B63" s="79"/>
    </row>
    <row r="64" spans="1:2" ht="30.75" thickBot="1" x14ac:dyDescent="0.25">
      <c r="A64" s="25" t="s">
        <v>84</v>
      </c>
      <c r="B64" s="83">
        <v>2.5000000000000001E-3</v>
      </c>
    </row>
    <row r="65" spans="1:2" ht="15.75" thickBot="1" x14ac:dyDescent="0.25">
      <c r="A65" s="25" t="s">
        <v>37</v>
      </c>
      <c r="B65" s="81">
        <f>B32+B64</f>
        <v>2.6985734578185076E-3</v>
      </c>
    </row>
  </sheetData>
  <mergeCells count="1">
    <mergeCell ref="B3:B5"/>
  </mergeCells>
  <pageMargins left="0.7" right="0.7" top="0.75" bottom="0.75" header="0.3" footer="0.3"/>
  <pageSetup paperSize="9" scale="67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B65"/>
  <sheetViews>
    <sheetView rightToLeft="1" workbookViewId="0">
      <selection activeCell="A25" sqref="A1:B1048576"/>
    </sheetView>
  </sheetViews>
  <sheetFormatPr defaultRowHeight="14.25" x14ac:dyDescent="0.2"/>
  <cols>
    <col min="1" max="1" width="103.75" customWidth="1"/>
    <col min="2" max="2" width="16.5" customWidth="1"/>
  </cols>
  <sheetData>
    <row r="1" spans="1:2" ht="18" x14ac:dyDescent="0.2">
      <c r="A1" s="2" t="s">
        <v>88</v>
      </c>
    </row>
    <row r="2" spans="1:2" ht="15" thickBot="1" x14ac:dyDescent="0.25">
      <c r="A2" s="1"/>
    </row>
    <row r="3" spans="1:2" ht="14.25" customHeight="1" x14ac:dyDescent="0.2">
      <c r="A3" s="18" t="s">
        <v>104</v>
      </c>
      <c r="B3" s="106" t="s">
        <v>0</v>
      </c>
    </row>
    <row r="4" spans="1:2" ht="14.25" customHeight="1" x14ac:dyDescent="0.2">
      <c r="A4" s="19"/>
      <c r="B4" s="107"/>
    </row>
    <row r="5" spans="1:2" ht="15" customHeight="1" thickBot="1" x14ac:dyDescent="0.25">
      <c r="A5" s="20" t="s">
        <v>89</v>
      </c>
      <c r="B5" s="108"/>
    </row>
    <row r="6" spans="1:2" ht="15.75" thickBot="1" x14ac:dyDescent="0.25">
      <c r="A6" s="21"/>
      <c r="B6" s="29"/>
    </row>
    <row r="7" spans="1:2" ht="15.75" thickBot="1" x14ac:dyDescent="0.25">
      <c r="A7" s="22" t="s">
        <v>1</v>
      </c>
      <c r="B7" s="30"/>
    </row>
    <row r="8" spans="1:2" ht="15.75" thickBot="1" x14ac:dyDescent="0.25">
      <c r="A8" s="23" t="s">
        <v>2</v>
      </c>
      <c r="B8" s="40">
        <f>SUM(B9:B10)</f>
        <v>153.30987373900004</v>
      </c>
    </row>
    <row r="9" spans="1:2" ht="15" x14ac:dyDescent="0.2">
      <c r="A9" s="43" t="s">
        <v>3</v>
      </c>
      <c r="B9" s="44"/>
    </row>
    <row r="10" spans="1:2" ht="15.75" thickBot="1" x14ac:dyDescent="0.25">
      <c r="A10" s="24" t="s">
        <v>4</v>
      </c>
      <c r="B10" s="45">
        <v>153.30987373900004</v>
      </c>
    </row>
    <row r="11" spans="1:2" ht="15.75" thickBot="1" x14ac:dyDescent="0.25">
      <c r="A11" s="25"/>
      <c r="B11" s="42"/>
    </row>
    <row r="12" spans="1:2" ht="15.75" thickBot="1" x14ac:dyDescent="0.25">
      <c r="A12" s="46" t="s">
        <v>38</v>
      </c>
      <c r="B12" s="40">
        <f>SUM(B13:B14)</f>
        <v>29.264405620000002</v>
      </c>
    </row>
    <row r="13" spans="1:2" ht="15" x14ac:dyDescent="0.2">
      <c r="A13" s="47" t="s">
        <v>5</v>
      </c>
      <c r="B13" s="39"/>
    </row>
    <row r="14" spans="1:2" ht="15.75" thickBot="1" x14ac:dyDescent="0.25">
      <c r="A14" s="24" t="s">
        <v>6</v>
      </c>
      <c r="B14" s="41">
        <v>29.264405620000002</v>
      </c>
    </row>
    <row r="15" spans="1:2" ht="15.75" thickBot="1" x14ac:dyDescent="0.25">
      <c r="A15" s="25"/>
      <c r="B15" s="42"/>
    </row>
    <row r="16" spans="1:2" ht="15.75" thickBot="1" x14ac:dyDescent="0.25">
      <c r="A16" s="25" t="s">
        <v>7</v>
      </c>
      <c r="B16" s="40">
        <f>SUM(B17:B18)</f>
        <v>0</v>
      </c>
    </row>
    <row r="17" spans="1:2" ht="15" x14ac:dyDescent="0.2">
      <c r="A17" s="43" t="s">
        <v>8</v>
      </c>
      <c r="B17" s="39">
        <v>0</v>
      </c>
    </row>
    <row r="18" spans="1:2" ht="15.75" thickBot="1" x14ac:dyDescent="0.25">
      <c r="A18" s="24" t="s">
        <v>9</v>
      </c>
      <c r="B18" s="48"/>
    </row>
    <row r="19" spans="1:2" ht="15.75" thickBot="1" x14ac:dyDescent="0.25">
      <c r="A19" s="25"/>
      <c r="B19" s="31"/>
    </row>
    <row r="20" spans="1:2" ht="15.75" thickBot="1" x14ac:dyDescent="0.25">
      <c r="A20" s="25" t="s">
        <v>10</v>
      </c>
      <c r="B20" s="74"/>
    </row>
    <row r="21" spans="1:2" ht="15.75" thickBot="1" x14ac:dyDescent="0.25">
      <c r="A21" s="25"/>
      <c r="B21" s="38"/>
    </row>
    <row r="22" spans="1:2" ht="15.75" thickBot="1" x14ac:dyDescent="0.25">
      <c r="A22" s="25" t="s">
        <v>11</v>
      </c>
      <c r="B22" s="49">
        <v>0</v>
      </c>
    </row>
    <row r="23" spans="1:2" ht="15.75" thickBot="1" x14ac:dyDescent="0.25">
      <c r="A23" s="25"/>
      <c r="B23" s="38"/>
    </row>
    <row r="24" spans="1:2" ht="15.75" thickBot="1" x14ac:dyDescent="0.25">
      <c r="A24" s="25" t="s">
        <v>12</v>
      </c>
      <c r="B24" s="49">
        <v>0</v>
      </c>
    </row>
    <row r="25" spans="1:2" ht="15.75" thickBot="1" x14ac:dyDescent="0.25">
      <c r="A25" s="25"/>
      <c r="B25" s="31"/>
    </row>
    <row r="26" spans="1:2" ht="15.75" thickBot="1" x14ac:dyDescent="0.25">
      <c r="A26" s="25" t="s">
        <v>13</v>
      </c>
      <c r="B26" s="34">
        <f>B8+B12+B16+B20+B22+B24</f>
        <v>182.57427935900003</v>
      </c>
    </row>
    <row r="27" spans="1:2" ht="15.75" thickBot="1" x14ac:dyDescent="0.25">
      <c r="A27" s="25"/>
      <c r="B27" s="31"/>
    </row>
    <row r="28" spans="1:2" ht="15.75" thickBot="1" x14ac:dyDescent="0.25">
      <c r="A28" s="25" t="s">
        <v>14</v>
      </c>
      <c r="B28" s="34">
        <f>AVERAGE(B29:B30)</f>
        <v>597218.20033000002</v>
      </c>
    </row>
    <row r="29" spans="1:2" ht="15" x14ac:dyDescent="0.2">
      <c r="A29" s="43" t="s">
        <v>82</v>
      </c>
      <c r="B29" s="50">
        <v>580988.20486000006</v>
      </c>
    </row>
    <row r="30" spans="1:2" ht="31.5" thickBot="1" x14ac:dyDescent="0.25">
      <c r="A30" s="24" t="s">
        <v>83</v>
      </c>
      <c r="B30" s="35">
        <v>613448.19579999999</v>
      </c>
    </row>
    <row r="31" spans="1:2" ht="15.75" thickBot="1" x14ac:dyDescent="0.3">
      <c r="A31" s="26"/>
      <c r="B31" s="31"/>
    </row>
    <row r="32" spans="1:2" ht="15.75" thickBot="1" x14ac:dyDescent="0.25">
      <c r="A32" s="25" t="s">
        <v>15</v>
      </c>
      <c r="B32" s="37">
        <f>B26/B28</f>
        <v>3.057078288272468E-4</v>
      </c>
    </row>
    <row r="33" spans="1:2" ht="15.75" thickBot="1" x14ac:dyDescent="0.25">
      <c r="A33" s="25"/>
      <c r="B33" s="31"/>
    </row>
    <row r="34" spans="1:2" ht="16.5" thickBot="1" x14ac:dyDescent="0.25">
      <c r="A34" s="27" t="s">
        <v>16</v>
      </c>
      <c r="B34" s="31"/>
    </row>
    <row r="35" spans="1:2" ht="15.75" thickBot="1" x14ac:dyDescent="0.25">
      <c r="A35" s="25" t="s">
        <v>17</v>
      </c>
      <c r="B35" s="80">
        <v>0</v>
      </c>
    </row>
    <row r="36" spans="1:2" ht="15.75" thickBot="1" x14ac:dyDescent="0.25">
      <c r="A36" s="25"/>
      <c r="B36" s="31"/>
    </row>
    <row r="37" spans="1:2" ht="15.75" thickBot="1" x14ac:dyDescent="0.25">
      <c r="A37" s="25" t="s">
        <v>18</v>
      </c>
      <c r="B37" s="53">
        <f>SUM(B38:B46)</f>
        <v>177.77027947870425</v>
      </c>
    </row>
    <row r="38" spans="1:2" ht="15" x14ac:dyDescent="0.2">
      <c r="A38" s="43" t="s">
        <v>19</v>
      </c>
      <c r="B38" s="54">
        <v>0</v>
      </c>
    </row>
    <row r="39" spans="1:2" ht="15" x14ac:dyDescent="0.2">
      <c r="A39" s="52" t="s">
        <v>20</v>
      </c>
      <c r="B39" s="55">
        <v>0</v>
      </c>
    </row>
    <row r="40" spans="1:2" ht="15" x14ac:dyDescent="0.2">
      <c r="A40" s="51" t="s">
        <v>21</v>
      </c>
      <c r="B40" s="55"/>
    </row>
    <row r="41" spans="1:2" ht="15" x14ac:dyDescent="0.2">
      <c r="A41" s="51" t="s">
        <v>22</v>
      </c>
      <c r="B41" s="55"/>
    </row>
    <row r="42" spans="1:2" ht="30" x14ac:dyDescent="0.2">
      <c r="A42" s="51" t="s">
        <v>23</v>
      </c>
      <c r="B42" s="55">
        <v>24.195441780468499</v>
      </c>
    </row>
    <row r="43" spans="1:2" ht="30" x14ac:dyDescent="0.2">
      <c r="A43" s="51" t="s">
        <v>24</v>
      </c>
      <c r="B43" s="55">
        <v>153.57483769823574</v>
      </c>
    </row>
    <row r="44" spans="1:2" ht="30" x14ac:dyDescent="0.2">
      <c r="A44" s="51" t="s">
        <v>25</v>
      </c>
      <c r="B44" s="55">
        <v>0</v>
      </c>
    </row>
    <row r="45" spans="1:2" ht="30" x14ac:dyDescent="0.2">
      <c r="A45" s="51" t="s">
        <v>26</v>
      </c>
      <c r="B45" s="55">
        <v>0</v>
      </c>
    </row>
    <row r="46" spans="1:2" ht="15.75" thickBot="1" x14ac:dyDescent="0.25">
      <c r="A46" s="24" t="s">
        <v>27</v>
      </c>
      <c r="B46" s="56">
        <v>0</v>
      </c>
    </row>
    <row r="47" spans="1:2" ht="15.75" thickBot="1" x14ac:dyDescent="0.25">
      <c r="A47" s="24"/>
      <c r="B47" s="31"/>
    </row>
    <row r="48" spans="1:2" ht="16.5" thickBot="1" x14ac:dyDescent="0.25">
      <c r="A48" s="25" t="s">
        <v>28</v>
      </c>
      <c r="B48" s="82">
        <f>B37/B30</f>
        <v>2.8978857659997417E-4</v>
      </c>
    </row>
    <row r="49" spans="1:2" ht="15.75" thickBot="1" x14ac:dyDescent="0.25">
      <c r="A49" s="24"/>
      <c r="B49" s="79"/>
    </row>
    <row r="50" spans="1:2" ht="15.75" thickBot="1" x14ac:dyDescent="0.25">
      <c r="A50" s="25" t="s">
        <v>29</v>
      </c>
      <c r="B50" s="83">
        <v>2.5000000000000001E-3</v>
      </c>
    </row>
    <row r="51" spans="1:2" ht="15.75" thickBot="1" x14ac:dyDescent="0.25">
      <c r="A51" s="24"/>
      <c r="B51" s="79"/>
    </row>
    <row r="52" spans="1:2" ht="15.75" thickBot="1" x14ac:dyDescent="0.25">
      <c r="A52" s="25" t="s">
        <v>30</v>
      </c>
      <c r="B52" s="83">
        <f>B50-B48</f>
        <v>2.2102114234000261E-3</v>
      </c>
    </row>
    <row r="53" spans="1:2" ht="15.75" thickBot="1" x14ac:dyDescent="0.25">
      <c r="A53" s="28"/>
      <c r="B53" s="79"/>
    </row>
    <row r="54" spans="1:2" ht="15.75" thickBot="1" x14ac:dyDescent="0.25">
      <c r="A54" s="25" t="s">
        <v>31</v>
      </c>
      <c r="B54" s="84">
        <v>0</v>
      </c>
    </row>
    <row r="55" spans="1:2" ht="15.75" thickBot="1" x14ac:dyDescent="0.25">
      <c r="A55" s="25" t="s">
        <v>32</v>
      </c>
      <c r="B55" s="85">
        <f>(B37-B54)/B30</f>
        <v>2.8978857659997417E-4</v>
      </c>
    </row>
    <row r="56" spans="1:2" ht="15.75" thickBot="1" x14ac:dyDescent="0.25">
      <c r="A56" s="25"/>
      <c r="B56" s="31"/>
    </row>
    <row r="57" spans="1:2" ht="16.5" thickBot="1" x14ac:dyDescent="0.25">
      <c r="A57" s="27" t="s">
        <v>33</v>
      </c>
      <c r="B57" s="31"/>
    </row>
    <row r="58" spans="1:2" ht="15.75" thickBot="1" x14ac:dyDescent="0.25">
      <c r="A58" s="25"/>
      <c r="B58" s="31"/>
    </row>
    <row r="59" spans="1:2" ht="15.75" thickBot="1" x14ac:dyDescent="0.3">
      <c r="A59" s="25" t="s">
        <v>39</v>
      </c>
      <c r="B59" s="86">
        <f>B26+B37-B54</f>
        <v>360.34455883770431</v>
      </c>
    </row>
    <row r="60" spans="1:2" ht="15.75" thickBot="1" x14ac:dyDescent="0.25">
      <c r="A60" s="25"/>
      <c r="B60" s="31"/>
    </row>
    <row r="61" spans="1:2" ht="15.75" thickBot="1" x14ac:dyDescent="0.25">
      <c r="A61" s="25" t="s">
        <v>35</v>
      </c>
      <c r="B61" s="82">
        <f>B59/B28</f>
        <v>6.033716967074875E-4</v>
      </c>
    </row>
    <row r="62" spans="1:2" ht="15.75" thickBot="1" x14ac:dyDescent="0.25">
      <c r="A62" s="25"/>
      <c r="B62" s="79"/>
    </row>
    <row r="63" spans="1:2" ht="15.75" thickBot="1" x14ac:dyDescent="0.25">
      <c r="A63" s="25" t="s">
        <v>36</v>
      </c>
      <c r="B63" s="79"/>
    </row>
    <row r="64" spans="1:2" ht="30.75" thickBot="1" x14ac:dyDescent="0.25">
      <c r="A64" s="25" t="s">
        <v>84</v>
      </c>
      <c r="B64" s="83">
        <v>2.5000000000000001E-3</v>
      </c>
    </row>
    <row r="65" spans="1:2" ht="15.75" thickBot="1" x14ac:dyDescent="0.25">
      <c r="A65" s="25" t="s">
        <v>37</v>
      </c>
      <c r="B65" s="81">
        <f>B32+B64</f>
        <v>2.805707828827247E-3</v>
      </c>
    </row>
  </sheetData>
  <mergeCells count="1">
    <mergeCell ref="B3:B5"/>
  </mergeCells>
  <pageMargins left="0.7" right="0.7" top="0.75" bottom="0.75" header="0.3" footer="0.3"/>
  <pageSetup paperSize="9" scale="6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B65"/>
  <sheetViews>
    <sheetView rightToLeft="1" topLeftCell="A46" workbookViewId="0">
      <selection activeCell="A25" sqref="A1:B1048576"/>
    </sheetView>
  </sheetViews>
  <sheetFormatPr defaultRowHeight="14.25" x14ac:dyDescent="0.2"/>
  <cols>
    <col min="1" max="1" width="103.75" customWidth="1"/>
    <col min="2" max="2" width="16.5" customWidth="1"/>
  </cols>
  <sheetData>
    <row r="1" spans="1:2" ht="18" x14ac:dyDescent="0.2">
      <c r="A1" s="2" t="s">
        <v>88</v>
      </c>
    </row>
    <row r="2" spans="1:2" ht="15" thickBot="1" x14ac:dyDescent="0.25">
      <c r="A2" s="1"/>
    </row>
    <row r="3" spans="1:2" x14ac:dyDescent="0.2">
      <c r="A3" s="18" t="s">
        <v>85</v>
      </c>
      <c r="B3" s="106" t="s">
        <v>0</v>
      </c>
    </row>
    <row r="4" spans="1:2" x14ac:dyDescent="0.2">
      <c r="A4" s="19"/>
      <c r="B4" s="107"/>
    </row>
    <row r="5" spans="1:2" ht="15" thickBot="1" x14ac:dyDescent="0.25">
      <c r="A5" s="20" t="s">
        <v>89</v>
      </c>
      <c r="B5" s="108"/>
    </row>
    <row r="6" spans="1:2" ht="15.75" thickBot="1" x14ac:dyDescent="0.25">
      <c r="A6" s="21"/>
      <c r="B6" s="29"/>
    </row>
    <row r="7" spans="1:2" ht="15.75" thickBot="1" x14ac:dyDescent="0.25">
      <c r="A7" s="22" t="s">
        <v>1</v>
      </c>
      <c r="B7" s="30"/>
    </row>
    <row r="8" spans="1:2" ht="15.75" thickBot="1" x14ac:dyDescent="0.25">
      <c r="A8" s="23" t="s">
        <v>2</v>
      </c>
      <c r="B8" s="40">
        <f>SUM(B9:B10)</f>
        <v>28.94451958345099</v>
      </c>
    </row>
    <row r="9" spans="1:2" ht="15" x14ac:dyDescent="0.2">
      <c r="A9" s="43" t="s">
        <v>3</v>
      </c>
      <c r="B9" s="44"/>
    </row>
    <row r="10" spans="1:2" ht="15.75" thickBot="1" x14ac:dyDescent="0.25">
      <c r="A10" s="24" t="s">
        <v>4</v>
      </c>
      <c r="B10" s="45">
        <v>28.94451958345099</v>
      </c>
    </row>
    <row r="11" spans="1:2" ht="15.75" thickBot="1" x14ac:dyDescent="0.25">
      <c r="A11" s="25"/>
      <c r="B11" s="42"/>
    </row>
    <row r="12" spans="1:2" ht="15.75" thickBot="1" x14ac:dyDescent="0.25">
      <c r="A12" s="46" t="s">
        <v>38</v>
      </c>
      <c r="B12" s="40">
        <f>SUM(B13:B14)</f>
        <v>3.0502370000000001</v>
      </c>
    </row>
    <row r="13" spans="1:2" ht="15" x14ac:dyDescent="0.2">
      <c r="A13" s="47" t="s">
        <v>5</v>
      </c>
      <c r="B13" s="39"/>
    </row>
    <row r="14" spans="1:2" ht="15.75" thickBot="1" x14ac:dyDescent="0.25">
      <c r="A14" s="24" t="s">
        <v>6</v>
      </c>
      <c r="B14" s="41">
        <v>3.0502370000000001</v>
      </c>
    </row>
    <row r="15" spans="1:2" ht="15.75" thickBot="1" x14ac:dyDescent="0.25">
      <c r="A15" s="25"/>
      <c r="B15" s="42"/>
    </row>
    <row r="16" spans="1:2" ht="15.75" thickBot="1" x14ac:dyDescent="0.25">
      <c r="A16" s="25" t="s">
        <v>7</v>
      </c>
      <c r="B16" s="40">
        <f>SUM(B17:B18)</f>
        <v>1.482</v>
      </c>
    </row>
    <row r="17" spans="1:2" ht="15" x14ac:dyDescent="0.2">
      <c r="A17" s="43" t="s">
        <v>8</v>
      </c>
      <c r="B17" s="39">
        <v>1.482</v>
      </c>
    </row>
    <row r="18" spans="1:2" ht="15.75" thickBot="1" x14ac:dyDescent="0.25">
      <c r="A18" s="24" t="s">
        <v>9</v>
      </c>
      <c r="B18" s="48"/>
    </row>
    <row r="19" spans="1:2" ht="15.75" thickBot="1" x14ac:dyDescent="0.25">
      <c r="A19" s="25"/>
      <c r="B19" s="31"/>
    </row>
    <row r="20" spans="1:2" ht="15.75" thickBot="1" x14ac:dyDescent="0.25">
      <c r="A20" s="25" t="s">
        <v>10</v>
      </c>
      <c r="B20" s="74"/>
    </row>
    <row r="21" spans="1:2" ht="15.75" thickBot="1" x14ac:dyDescent="0.25">
      <c r="A21" s="25"/>
      <c r="B21" s="38"/>
    </row>
    <row r="22" spans="1:2" ht="15.75" thickBot="1" x14ac:dyDescent="0.25">
      <c r="A22" s="25" t="s">
        <v>11</v>
      </c>
      <c r="B22" s="49">
        <v>0</v>
      </c>
    </row>
    <row r="23" spans="1:2" ht="15.75" thickBot="1" x14ac:dyDescent="0.25">
      <c r="A23" s="25"/>
      <c r="B23" s="38"/>
    </row>
    <row r="24" spans="1:2" ht="15.75" thickBot="1" x14ac:dyDescent="0.25">
      <c r="A24" s="25" t="s">
        <v>12</v>
      </c>
      <c r="B24" s="49">
        <v>0</v>
      </c>
    </row>
    <row r="25" spans="1:2" ht="15.75" thickBot="1" x14ac:dyDescent="0.25">
      <c r="A25" s="25"/>
      <c r="B25" s="31"/>
    </row>
    <row r="26" spans="1:2" ht="15.75" thickBot="1" x14ac:dyDescent="0.25">
      <c r="A26" s="25" t="s">
        <v>13</v>
      </c>
      <c r="B26" s="34">
        <f>B8+B12+B16+B20+B22+B24</f>
        <v>33.476756583450992</v>
      </c>
    </row>
    <row r="27" spans="1:2" ht="15.75" thickBot="1" x14ac:dyDescent="0.25">
      <c r="A27" s="25"/>
      <c r="B27" s="31"/>
    </row>
    <row r="28" spans="1:2" ht="15.75" thickBot="1" x14ac:dyDescent="0.25">
      <c r="A28" s="25" t="s">
        <v>14</v>
      </c>
      <c r="B28" s="34">
        <f>AVERAGE(B29:B30)</f>
        <v>68650.849999999991</v>
      </c>
    </row>
    <row r="29" spans="1:2" ht="18.75" customHeight="1" x14ac:dyDescent="0.2">
      <c r="A29" s="43" t="s">
        <v>82</v>
      </c>
      <c r="B29" s="50">
        <v>70906.969999999987</v>
      </c>
    </row>
    <row r="30" spans="1:2" ht="31.5" thickBot="1" x14ac:dyDescent="0.25">
      <c r="A30" s="24" t="s">
        <v>83</v>
      </c>
      <c r="B30" s="35">
        <v>66394.73</v>
      </c>
    </row>
    <row r="31" spans="1:2" ht="15.75" thickBot="1" x14ac:dyDescent="0.3">
      <c r="A31" s="26"/>
      <c r="B31" s="31"/>
    </row>
    <row r="32" spans="1:2" ht="15.75" thickBot="1" x14ac:dyDescent="0.25">
      <c r="A32" s="25" t="s">
        <v>15</v>
      </c>
      <c r="B32" s="37">
        <f>B26/B28</f>
        <v>4.876379037324519E-4</v>
      </c>
    </row>
    <row r="33" spans="1:2" ht="18" customHeight="1" thickBot="1" x14ac:dyDescent="0.25">
      <c r="A33" s="25"/>
      <c r="B33" s="31"/>
    </row>
    <row r="34" spans="1:2" ht="16.5" thickBot="1" x14ac:dyDescent="0.25">
      <c r="A34" s="27" t="s">
        <v>16</v>
      </c>
      <c r="B34" s="31"/>
    </row>
    <row r="35" spans="1:2" ht="15.75" thickBot="1" x14ac:dyDescent="0.25">
      <c r="A35" s="25" t="s">
        <v>17</v>
      </c>
      <c r="B35" s="80">
        <v>89.271000000000001</v>
      </c>
    </row>
    <row r="36" spans="1:2" ht="15.75" thickBot="1" x14ac:dyDescent="0.25">
      <c r="A36" s="25"/>
      <c r="B36" s="31"/>
    </row>
    <row r="37" spans="1:2" ht="15.75" thickBot="1" x14ac:dyDescent="0.25">
      <c r="A37" s="25" t="s">
        <v>18</v>
      </c>
      <c r="B37" s="53">
        <f>SUM(B38:B46)</f>
        <v>81.192112070750468</v>
      </c>
    </row>
    <row r="38" spans="1:2" ht="15" x14ac:dyDescent="0.2">
      <c r="A38" s="43" t="s">
        <v>19</v>
      </c>
      <c r="B38" s="54">
        <v>38.174040434527086</v>
      </c>
    </row>
    <row r="39" spans="1:2" ht="15" x14ac:dyDescent="0.2">
      <c r="A39" s="52" t="s">
        <v>20</v>
      </c>
      <c r="B39" s="55">
        <v>19.376168033863731</v>
      </c>
    </row>
    <row r="40" spans="1:2" ht="15" x14ac:dyDescent="0.2">
      <c r="A40" s="51" t="s">
        <v>21</v>
      </c>
      <c r="B40" s="55"/>
    </row>
    <row r="41" spans="1:2" ht="15" x14ac:dyDescent="0.2">
      <c r="A41" s="51" t="s">
        <v>22</v>
      </c>
      <c r="B41" s="55"/>
    </row>
    <row r="42" spans="1:2" ht="30" x14ac:dyDescent="0.2">
      <c r="A42" s="51" t="s">
        <v>23</v>
      </c>
      <c r="B42" s="55">
        <v>0.4244854965972602</v>
      </c>
    </row>
    <row r="43" spans="1:2" ht="30" x14ac:dyDescent="0.2">
      <c r="A43" s="51" t="s">
        <v>24</v>
      </c>
      <c r="B43" s="55">
        <v>14.759639491532152</v>
      </c>
    </row>
    <row r="44" spans="1:2" ht="30" x14ac:dyDescent="0.2">
      <c r="A44" s="51" t="s">
        <v>25</v>
      </c>
      <c r="B44" s="55">
        <v>0.82</v>
      </c>
    </row>
    <row r="45" spans="1:2" ht="30" x14ac:dyDescent="0.2">
      <c r="A45" s="51" t="s">
        <v>26</v>
      </c>
      <c r="B45" s="55">
        <v>7.4765091760600431</v>
      </c>
    </row>
    <row r="46" spans="1:2" ht="15.75" thickBot="1" x14ac:dyDescent="0.25">
      <c r="A46" s="24" t="s">
        <v>27</v>
      </c>
      <c r="B46" s="56">
        <v>0.1612694381701916</v>
      </c>
    </row>
    <row r="47" spans="1:2" ht="15.75" thickBot="1" x14ac:dyDescent="0.25">
      <c r="A47" s="24"/>
      <c r="B47" s="31"/>
    </row>
    <row r="48" spans="1:2" ht="16.5" thickBot="1" x14ac:dyDescent="0.25">
      <c r="A48" s="25" t="s">
        <v>28</v>
      </c>
      <c r="B48" s="82">
        <f>B37/B30</f>
        <v>1.2228698282341155E-3</v>
      </c>
    </row>
    <row r="49" spans="1:2" ht="15.75" thickBot="1" x14ac:dyDescent="0.25">
      <c r="A49" s="24"/>
      <c r="B49" s="79"/>
    </row>
    <row r="50" spans="1:2" ht="15.75" thickBot="1" x14ac:dyDescent="0.25">
      <c r="A50" s="25" t="s">
        <v>29</v>
      </c>
      <c r="B50" s="83">
        <v>2.5000000000000001E-3</v>
      </c>
    </row>
    <row r="51" spans="1:2" ht="15.75" thickBot="1" x14ac:dyDescent="0.25">
      <c r="A51" s="24"/>
      <c r="B51" s="79"/>
    </row>
    <row r="52" spans="1:2" ht="15.75" thickBot="1" x14ac:dyDescent="0.25">
      <c r="A52" s="25" t="s">
        <v>30</v>
      </c>
      <c r="B52" s="83">
        <f>B50-B48</f>
        <v>1.2771301717658845E-3</v>
      </c>
    </row>
    <row r="53" spans="1:2" ht="15.75" thickBot="1" x14ac:dyDescent="0.25">
      <c r="A53" s="28"/>
      <c r="B53" s="79"/>
    </row>
    <row r="54" spans="1:2" ht="15.75" thickBot="1" x14ac:dyDescent="0.25">
      <c r="A54" s="25" t="s">
        <v>31</v>
      </c>
      <c r="B54" s="84">
        <v>0</v>
      </c>
    </row>
    <row r="55" spans="1:2" ht="15.75" thickBot="1" x14ac:dyDescent="0.25">
      <c r="A55" s="25" t="s">
        <v>32</v>
      </c>
      <c r="B55" s="85">
        <f>(B37-B54)/B30</f>
        <v>1.2228698282341155E-3</v>
      </c>
    </row>
    <row r="56" spans="1:2" ht="15.75" thickBot="1" x14ac:dyDescent="0.25">
      <c r="A56" s="25"/>
      <c r="B56" s="31"/>
    </row>
    <row r="57" spans="1:2" ht="16.5" thickBot="1" x14ac:dyDescent="0.25">
      <c r="A57" s="27" t="s">
        <v>33</v>
      </c>
      <c r="B57" s="31"/>
    </row>
    <row r="58" spans="1:2" ht="15.75" thickBot="1" x14ac:dyDescent="0.25">
      <c r="A58" s="25"/>
      <c r="B58" s="31"/>
    </row>
    <row r="59" spans="1:2" ht="15.75" thickBot="1" x14ac:dyDescent="0.3">
      <c r="A59" s="25" t="s">
        <v>39</v>
      </c>
      <c r="B59" s="86">
        <f>B26+B37-B54</f>
        <v>114.66886865420146</v>
      </c>
    </row>
    <row r="60" spans="1:2" ht="15.75" thickBot="1" x14ac:dyDescent="0.25">
      <c r="A60" s="25"/>
      <c r="B60" s="31"/>
    </row>
    <row r="61" spans="1:2" ht="15.75" thickBot="1" x14ac:dyDescent="0.25">
      <c r="A61" s="25" t="s">
        <v>35</v>
      </c>
      <c r="B61" s="82">
        <f>B59/B28</f>
        <v>1.6703197215213136E-3</v>
      </c>
    </row>
    <row r="62" spans="1:2" ht="15.75" thickBot="1" x14ac:dyDescent="0.25">
      <c r="A62" s="25"/>
      <c r="B62" s="79"/>
    </row>
    <row r="63" spans="1:2" ht="15.75" thickBot="1" x14ac:dyDescent="0.25">
      <c r="A63" s="25" t="s">
        <v>36</v>
      </c>
      <c r="B63" s="79"/>
    </row>
    <row r="64" spans="1:2" ht="30.75" thickBot="1" x14ac:dyDescent="0.25">
      <c r="A64" s="25" t="s">
        <v>84</v>
      </c>
      <c r="B64" s="83">
        <v>2.5000000000000001E-3</v>
      </c>
    </row>
    <row r="65" spans="1:2" ht="15.75" thickBot="1" x14ac:dyDescent="0.25">
      <c r="A65" s="25" t="s">
        <v>37</v>
      </c>
      <c r="B65" s="81">
        <f>B32+B64</f>
        <v>2.9876379037324522E-3</v>
      </c>
    </row>
  </sheetData>
  <mergeCells count="1">
    <mergeCell ref="B3:B5"/>
  </mergeCells>
  <pageMargins left="0.7" right="0.7" top="0.75" bottom="0.75" header="0.3" footer="0.3"/>
  <pageSetup paperSize="9" scale="67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B65"/>
  <sheetViews>
    <sheetView rightToLeft="1" workbookViewId="0">
      <selection activeCell="A25" sqref="A1:B1048576"/>
    </sheetView>
  </sheetViews>
  <sheetFormatPr defaultRowHeight="14.25" x14ac:dyDescent="0.2"/>
  <cols>
    <col min="1" max="1" width="103.75" customWidth="1"/>
    <col min="2" max="2" width="16.5" customWidth="1"/>
  </cols>
  <sheetData>
    <row r="1" spans="1:2" ht="18" x14ac:dyDescent="0.2">
      <c r="A1" s="2" t="s">
        <v>88</v>
      </c>
    </row>
    <row r="2" spans="1:2" ht="15" thickBot="1" x14ac:dyDescent="0.25">
      <c r="A2" s="1"/>
    </row>
    <row r="3" spans="1:2" ht="14.25" customHeight="1" x14ac:dyDescent="0.2">
      <c r="A3" s="18" t="s">
        <v>105</v>
      </c>
      <c r="B3" s="106" t="s">
        <v>0</v>
      </c>
    </row>
    <row r="4" spans="1:2" ht="14.25" customHeight="1" x14ac:dyDescent="0.2">
      <c r="A4" s="19"/>
      <c r="B4" s="107"/>
    </row>
    <row r="5" spans="1:2" ht="15" customHeight="1" thickBot="1" x14ac:dyDescent="0.25">
      <c r="A5" s="20" t="s">
        <v>89</v>
      </c>
      <c r="B5" s="108"/>
    </row>
    <row r="6" spans="1:2" ht="15.75" thickBot="1" x14ac:dyDescent="0.25">
      <c r="A6" s="21"/>
      <c r="B6" s="29"/>
    </row>
    <row r="7" spans="1:2" ht="15.75" thickBot="1" x14ac:dyDescent="0.25">
      <c r="A7" s="22" t="s">
        <v>1</v>
      </c>
      <c r="B7" s="30"/>
    </row>
    <row r="8" spans="1:2" ht="15.75" thickBot="1" x14ac:dyDescent="0.25">
      <c r="A8" s="23" t="s">
        <v>2</v>
      </c>
      <c r="B8" s="40">
        <f>SUM(B9:B10)</f>
        <v>37.997804399999993</v>
      </c>
    </row>
    <row r="9" spans="1:2" ht="15" x14ac:dyDescent="0.2">
      <c r="A9" s="43" t="s">
        <v>3</v>
      </c>
      <c r="B9" s="44"/>
    </row>
    <row r="10" spans="1:2" ht="15.75" thickBot="1" x14ac:dyDescent="0.25">
      <c r="A10" s="24" t="s">
        <v>4</v>
      </c>
      <c r="B10" s="45">
        <v>37.997804399999993</v>
      </c>
    </row>
    <row r="11" spans="1:2" ht="15.75" thickBot="1" x14ac:dyDescent="0.25">
      <c r="A11" s="25"/>
      <c r="B11" s="42"/>
    </row>
    <row r="12" spans="1:2" ht="15.75" thickBot="1" x14ac:dyDescent="0.25">
      <c r="A12" s="46" t="s">
        <v>38</v>
      </c>
      <c r="B12" s="40">
        <f>SUM(B13:B14)</f>
        <v>16.203791239999997</v>
      </c>
    </row>
    <row r="13" spans="1:2" ht="15" x14ac:dyDescent="0.2">
      <c r="A13" s="47" t="s">
        <v>5</v>
      </c>
      <c r="B13" s="39"/>
    </row>
    <row r="14" spans="1:2" ht="15.75" thickBot="1" x14ac:dyDescent="0.25">
      <c r="A14" s="24" t="s">
        <v>6</v>
      </c>
      <c r="B14" s="41">
        <v>16.203791239999997</v>
      </c>
    </row>
    <row r="15" spans="1:2" ht="15.75" thickBot="1" x14ac:dyDescent="0.25">
      <c r="A15" s="25"/>
      <c r="B15" s="42"/>
    </row>
    <row r="16" spans="1:2" ht="15.75" thickBot="1" x14ac:dyDescent="0.25">
      <c r="A16" s="25" t="s">
        <v>7</v>
      </c>
      <c r="B16" s="40">
        <f>SUM(B17:B18)</f>
        <v>0</v>
      </c>
    </row>
    <row r="17" spans="1:2" ht="15" x14ac:dyDescent="0.2">
      <c r="A17" s="43" t="s">
        <v>8</v>
      </c>
      <c r="B17" s="39">
        <v>0</v>
      </c>
    </row>
    <row r="18" spans="1:2" ht="15.75" thickBot="1" x14ac:dyDescent="0.25">
      <c r="A18" s="24" t="s">
        <v>9</v>
      </c>
      <c r="B18" s="48"/>
    </row>
    <row r="19" spans="1:2" ht="15.75" thickBot="1" x14ac:dyDescent="0.25">
      <c r="A19" s="25"/>
      <c r="B19" s="31"/>
    </row>
    <row r="20" spans="1:2" ht="15.75" thickBot="1" x14ac:dyDescent="0.25">
      <c r="A20" s="25" t="s">
        <v>10</v>
      </c>
      <c r="B20" s="74"/>
    </row>
    <row r="21" spans="1:2" ht="15.75" thickBot="1" x14ac:dyDescent="0.25">
      <c r="A21" s="25"/>
      <c r="B21" s="38"/>
    </row>
    <row r="22" spans="1:2" ht="15.75" thickBot="1" x14ac:dyDescent="0.25">
      <c r="A22" s="25" t="s">
        <v>11</v>
      </c>
      <c r="B22" s="49">
        <v>0</v>
      </c>
    </row>
    <row r="23" spans="1:2" ht="15.75" thickBot="1" x14ac:dyDescent="0.25">
      <c r="A23" s="25"/>
      <c r="B23" s="38"/>
    </row>
    <row r="24" spans="1:2" ht="15.75" thickBot="1" x14ac:dyDescent="0.25">
      <c r="A24" s="25" t="s">
        <v>12</v>
      </c>
      <c r="B24" s="49">
        <v>0</v>
      </c>
    </row>
    <row r="25" spans="1:2" ht="15.75" thickBot="1" x14ac:dyDescent="0.25">
      <c r="A25" s="25"/>
      <c r="B25" s="31"/>
    </row>
    <row r="26" spans="1:2" ht="15.75" thickBot="1" x14ac:dyDescent="0.25">
      <c r="A26" s="25" t="s">
        <v>13</v>
      </c>
      <c r="B26" s="34">
        <f>B8+B12+B16+B20+B22+B24</f>
        <v>54.201595639999994</v>
      </c>
    </row>
    <row r="27" spans="1:2" ht="15.75" thickBot="1" x14ac:dyDescent="0.25">
      <c r="A27" s="25"/>
      <c r="B27" s="31"/>
    </row>
    <row r="28" spans="1:2" ht="15.75" thickBot="1" x14ac:dyDescent="0.25">
      <c r="A28" s="25" t="s">
        <v>14</v>
      </c>
      <c r="B28" s="34">
        <f>AVERAGE(B29:B30)</f>
        <v>303925.35155000002</v>
      </c>
    </row>
    <row r="29" spans="1:2" ht="15" x14ac:dyDescent="0.2">
      <c r="A29" s="43" t="s">
        <v>82</v>
      </c>
      <c r="B29" s="50">
        <v>295261.35761000001</v>
      </c>
    </row>
    <row r="30" spans="1:2" ht="31.5" thickBot="1" x14ac:dyDescent="0.25">
      <c r="A30" s="24" t="s">
        <v>83</v>
      </c>
      <c r="B30" s="35">
        <v>312589.34549000004</v>
      </c>
    </row>
    <row r="31" spans="1:2" ht="15.75" thickBot="1" x14ac:dyDescent="0.3">
      <c r="A31" s="26"/>
      <c r="B31" s="31"/>
    </row>
    <row r="32" spans="1:2" ht="15.75" thickBot="1" x14ac:dyDescent="0.25">
      <c r="A32" s="25" t="s">
        <v>15</v>
      </c>
      <c r="B32" s="37">
        <f>B26/B28</f>
        <v>1.783385142554752E-4</v>
      </c>
    </row>
    <row r="33" spans="1:2" ht="15.75" thickBot="1" x14ac:dyDescent="0.25">
      <c r="A33" s="25"/>
      <c r="B33" s="31"/>
    </row>
    <row r="34" spans="1:2" ht="16.5" thickBot="1" x14ac:dyDescent="0.25">
      <c r="A34" s="27" t="s">
        <v>16</v>
      </c>
      <c r="B34" s="31"/>
    </row>
    <row r="35" spans="1:2" ht="15.75" thickBot="1" x14ac:dyDescent="0.25">
      <c r="A35" s="25" t="s">
        <v>17</v>
      </c>
      <c r="B35" s="80">
        <v>0</v>
      </c>
    </row>
    <row r="36" spans="1:2" ht="15.75" thickBot="1" x14ac:dyDescent="0.25">
      <c r="A36" s="25"/>
      <c r="B36" s="31"/>
    </row>
    <row r="37" spans="1:2" ht="15.75" thickBot="1" x14ac:dyDescent="0.25">
      <c r="A37" s="25" t="s">
        <v>18</v>
      </c>
      <c r="B37" s="53">
        <f>SUM(B38:B46)</f>
        <v>18</v>
      </c>
    </row>
    <row r="38" spans="1:2" ht="15" x14ac:dyDescent="0.2">
      <c r="A38" s="43" t="s">
        <v>19</v>
      </c>
      <c r="B38" s="54">
        <v>18</v>
      </c>
    </row>
    <row r="39" spans="1:2" ht="15" x14ac:dyDescent="0.2">
      <c r="A39" s="52" t="s">
        <v>20</v>
      </c>
      <c r="B39" s="55">
        <v>0</v>
      </c>
    </row>
    <row r="40" spans="1:2" ht="15" x14ac:dyDescent="0.2">
      <c r="A40" s="51" t="s">
        <v>21</v>
      </c>
      <c r="B40" s="55"/>
    </row>
    <row r="41" spans="1:2" ht="15" x14ac:dyDescent="0.2">
      <c r="A41" s="51" t="s">
        <v>22</v>
      </c>
      <c r="B41" s="55"/>
    </row>
    <row r="42" spans="1:2" ht="30" x14ac:dyDescent="0.2">
      <c r="A42" s="51" t="s">
        <v>23</v>
      </c>
      <c r="B42" s="55">
        <v>0</v>
      </c>
    </row>
    <row r="43" spans="1:2" ht="30" x14ac:dyDescent="0.2">
      <c r="A43" s="51" t="s">
        <v>24</v>
      </c>
      <c r="B43" s="55">
        <v>0</v>
      </c>
    </row>
    <row r="44" spans="1:2" ht="30" x14ac:dyDescent="0.2">
      <c r="A44" s="51" t="s">
        <v>25</v>
      </c>
      <c r="B44" s="55">
        <v>0</v>
      </c>
    </row>
    <row r="45" spans="1:2" ht="30" x14ac:dyDescent="0.2">
      <c r="A45" s="51" t="s">
        <v>26</v>
      </c>
      <c r="B45" s="55">
        <v>0</v>
      </c>
    </row>
    <row r="46" spans="1:2" ht="15.75" thickBot="1" x14ac:dyDescent="0.25">
      <c r="A46" s="24" t="s">
        <v>27</v>
      </c>
      <c r="B46" s="56">
        <v>0</v>
      </c>
    </row>
    <row r="47" spans="1:2" ht="15.75" thickBot="1" x14ac:dyDescent="0.25">
      <c r="A47" s="24"/>
      <c r="B47" s="31"/>
    </row>
    <row r="48" spans="1:2" ht="16.5" thickBot="1" x14ac:dyDescent="0.25">
      <c r="A48" s="25" t="s">
        <v>28</v>
      </c>
      <c r="B48" s="82">
        <f>B37/B30</f>
        <v>5.7583536546276281E-5</v>
      </c>
    </row>
    <row r="49" spans="1:2" ht="15.75" thickBot="1" x14ac:dyDescent="0.25">
      <c r="A49" s="24"/>
      <c r="B49" s="79"/>
    </row>
    <row r="50" spans="1:2" ht="15.75" thickBot="1" x14ac:dyDescent="0.25">
      <c r="A50" s="25" t="s">
        <v>29</v>
      </c>
      <c r="B50" s="83">
        <v>1.5E-3</v>
      </c>
    </row>
    <row r="51" spans="1:2" ht="15.75" thickBot="1" x14ac:dyDescent="0.25">
      <c r="A51" s="24"/>
      <c r="B51" s="79"/>
    </row>
    <row r="52" spans="1:2" ht="15.75" thickBot="1" x14ac:dyDescent="0.25">
      <c r="A52" s="25" t="s">
        <v>30</v>
      </c>
      <c r="B52" s="83">
        <f>B50-B48</f>
        <v>1.4424164634537237E-3</v>
      </c>
    </row>
    <row r="53" spans="1:2" ht="15.75" thickBot="1" x14ac:dyDescent="0.25">
      <c r="A53" s="28"/>
      <c r="B53" s="79"/>
    </row>
    <row r="54" spans="1:2" ht="15.75" thickBot="1" x14ac:dyDescent="0.25">
      <c r="A54" s="25" t="s">
        <v>31</v>
      </c>
      <c r="B54" s="84">
        <v>0</v>
      </c>
    </row>
    <row r="55" spans="1:2" ht="15.75" thickBot="1" x14ac:dyDescent="0.25">
      <c r="A55" s="25" t="s">
        <v>32</v>
      </c>
      <c r="B55" s="85">
        <f>(B37-B54)/B30</f>
        <v>5.7583536546276281E-5</v>
      </c>
    </row>
    <row r="56" spans="1:2" ht="15.75" thickBot="1" x14ac:dyDescent="0.25">
      <c r="A56" s="25"/>
      <c r="B56" s="31"/>
    </row>
    <row r="57" spans="1:2" ht="16.5" thickBot="1" x14ac:dyDescent="0.25">
      <c r="A57" s="27" t="s">
        <v>33</v>
      </c>
      <c r="B57" s="31"/>
    </row>
    <row r="58" spans="1:2" ht="15.75" thickBot="1" x14ac:dyDescent="0.25">
      <c r="A58" s="25"/>
      <c r="B58" s="31"/>
    </row>
    <row r="59" spans="1:2" ht="15.75" thickBot="1" x14ac:dyDescent="0.3">
      <c r="A59" s="25" t="s">
        <v>39</v>
      </c>
      <c r="B59" s="86">
        <f>B26+B37-B54</f>
        <v>72.201595639999994</v>
      </c>
    </row>
    <row r="60" spans="1:2" ht="15.75" thickBot="1" x14ac:dyDescent="0.25">
      <c r="A60" s="25"/>
      <c r="B60" s="31"/>
    </row>
    <row r="61" spans="1:2" ht="15.75" thickBot="1" x14ac:dyDescent="0.25">
      <c r="A61" s="25" t="s">
        <v>35</v>
      </c>
      <c r="B61" s="82">
        <f>B59/B28</f>
        <v>2.3756358353054931E-4</v>
      </c>
    </row>
    <row r="62" spans="1:2" ht="15.75" thickBot="1" x14ac:dyDescent="0.25">
      <c r="A62" s="25"/>
      <c r="B62" s="79"/>
    </row>
    <row r="63" spans="1:2" ht="15.75" thickBot="1" x14ac:dyDescent="0.25">
      <c r="A63" s="25" t="s">
        <v>36</v>
      </c>
      <c r="B63" s="79"/>
    </row>
    <row r="64" spans="1:2" ht="30.75" thickBot="1" x14ac:dyDescent="0.25">
      <c r="A64" s="25" t="s">
        <v>84</v>
      </c>
      <c r="B64" s="83">
        <v>1.5E-3</v>
      </c>
    </row>
    <row r="65" spans="1:2" ht="15.75" thickBot="1" x14ac:dyDescent="0.25">
      <c r="A65" s="25" t="s">
        <v>37</v>
      </c>
      <c r="B65" s="81">
        <f>B32+B64</f>
        <v>1.6783385142554751E-3</v>
      </c>
    </row>
  </sheetData>
  <mergeCells count="1">
    <mergeCell ref="B3:B5"/>
  </mergeCells>
  <pageMargins left="0.7" right="0.7" top="0.75" bottom="0.75" header="0.3" footer="0.3"/>
  <pageSetup paperSize="9" scale="67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B65"/>
  <sheetViews>
    <sheetView rightToLeft="1" workbookViewId="0">
      <selection activeCell="A25" sqref="A1:B1048576"/>
    </sheetView>
  </sheetViews>
  <sheetFormatPr defaultRowHeight="14.25" x14ac:dyDescent="0.2"/>
  <cols>
    <col min="1" max="1" width="103.75" customWidth="1"/>
    <col min="2" max="2" width="16.5" customWidth="1"/>
  </cols>
  <sheetData>
    <row r="1" spans="1:2" ht="18" x14ac:dyDescent="0.2">
      <c r="A1" s="2" t="s">
        <v>88</v>
      </c>
    </row>
    <row r="2" spans="1:2" ht="15" thickBot="1" x14ac:dyDescent="0.25">
      <c r="A2" s="1"/>
    </row>
    <row r="3" spans="1:2" ht="14.25" customHeight="1" x14ac:dyDescent="0.2">
      <c r="A3" s="18" t="s">
        <v>106</v>
      </c>
      <c r="B3" s="106" t="s">
        <v>0</v>
      </c>
    </row>
    <row r="4" spans="1:2" ht="14.25" customHeight="1" x14ac:dyDescent="0.2">
      <c r="A4" s="19"/>
      <c r="B4" s="107"/>
    </row>
    <row r="5" spans="1:2" ht="15" customHeight="1" thickBot="1" x14ac:dyDescent="0.25">
      <c r="A5" s="20" t="s">
        <v>89</v>
      </c>
      <c r="B5" s="108"/>
    </row>
    <row r="6" spans="1:2" ht="15.75" thickBot="1" x14ac:dyDescent="0.25">
      <c r="A6" s="21"/>
      <c r="B6" s="29"/>
    </row>
    <row r="7" spans="1:2" ht="15.75" thickBot="1" x14ac:dyDescent="0.25">
      <c r="A7" s="22" t="s">
        <v>1</v>
      </c>
      <c r="B7" s="30"/>
    </row>
    <row r="8" spans="1:2" ht="15.75" thickBot="1" x14ac:dyDescent="0.25">
      <c r="A8" s="23" t="s">
        <v>2</v>
      </c>
      <c r="B8" s="40">
        <f>SUM(B9:B10)</f>
        <v>543.55440309599987</v>
      </c>
    </row>
    <row r="9" spans="1:2" ht="15" x14ac:dyDescent="0.2">
      <c r="A9" s="43" t="s">
        <v>3</v>
      </c>
      <c r="B9" s="44"/>
    </row>
    <row r="10" spans="1:2" ht="15.75" thickBot="1" x14ac:dyDescent="0.25">
      <c r="A10" s="24" t="s">
        <v>4</v>
      </c>
      <c r="B10" s="45">
        <v>543.55440309599987</v>
      </c>
    </row>
    <row r="11" spans="1:2" ht="15.75" thickBot="1" x14ac:dyDescent="0.25">
      <c r="A11" s="25"/>
      <c r="B11" s="42"/>
    </row>
    <row r="12" spans="1:2" ht="15.75" thickBot="1" x14ac:dyDescent="0.25">
      <c r="A12" s="46" t="s">
        <v>38</v>
      </c>
      <c r="B12" s="40">
        <f>SUM(B13:B14)</f>
        <v>156.79360045999999</v>
      </c>
    </row>
    <row r="13" spans="1:2" ht="15" x14ac:dyDescent="0.2">
      <c r="A13" s="47" t="s">
        <v>5</v>
      </c>
      <c r="B13" s="39"/>
    </row>
    <row r="14" spans="1:2" ht="15.75" thickBot="1" x14ac:dyDescent="0.25">
      <c r="A14" s="24" t="s">
        <v>6</v>
      </c>
      <c r="B14" s="41">
        <v>156.79360045999999</v>
      </c>
    </row>
    <row r="15" spans="1:2" ht="15.75" thickBot="1" x14ac:dyDescent="0.25">
      <c r="A15" s="25"/>
      <c r="B15" s="42"/>
    </row>
    <row r="16" spans="1:2" ht="15.75" thickBot="1" x14ac:dyDescent="0.25">
      <c r="A16" s="25" t="s">
        <v>7</v>
      </c>
      <c r="B16" s="40">
        <f>SUM(B17:B18)</f>
        <v>0</v>
      </c>
    </row>
    <row r="17" spans="1:2" ht="15" x14ac:dyDescent="0.2">
      <c r="A17" s="43" t="s">
        <v>8</v>
      </c>
      <c r="B17" s="39">
        <v>0</v>
      </c>
    </row>
    <row r="18" spans="1:2" ht="15.75" thickBot="1" x14ac:dyDescent="0.25">
      <c r="A18" s="24" t="s">
        <v>9</v>
      </c>
      <c r="B18" s="48"/>
    </row>
    <row r="19" spans="1:2" ht="15.75" thickBot="1" x14ac:dyDescent="0.25">
      <c r="A19" s="25"/>
      <c r="B19" s="31"/>
    </row>
    <row r="20" spans="1:2" ht="15.75" thickBot="1" x14ac:dyDescent="0.25">
      <c r="A20" s="25" t="s">
        <v>10</v>
      </c>
      <c r="B20" s="74"/>
    </row>
    <row r="21" spans="1:2" ht="15.75" thickBot="1" x14ac:dyDescent="0.25">
      <c r="A21" s="25"/>
      <c r="B21" s="38"/>
    </row>
    <row r="22" spans="1:2" ht="15.75" thickBot="1" x14ac:dyDescent="0.25">
      <c r="A22" s="25" t="s">
        <v>11</v>
      </c>
      <c r="B22" s="49">
        <v>0</v>
      </c>
    </row>
    <row r="23" spans="1:2" ht="15.75" thickBot="1" x14ac:dyDescent="0.25">
      <c r="A23" s="25"/>
      <c r="B23" s="38"/>
    </row>
    <row r="24" spans="1:2" ht="15.75" thickBot="1" x14ac:dyDescent="0.25">
      <c r="A24" s="25" t="s">
        <v>12</v>
      </c>
      <c r="B24" s="49">
        <v>0</v>
      </c>
    </row>
    <row r="25" spans="1:2" ht="15.75" thickBot="1" x14ac:dyDescent="0.25">
      <c r="A25" s="25"/>
      <c r="B25" s="31"/>
    </row>
    <row r="26" spans="1:2" ht="15.75" thickBot="1" x14ac:dyDescent="0.25">
      <c r="A26" s="25" t="s">
        <v>13</v>
      </c>
      <c r="B26" s="34">
        <f>B8+B12+B16+B20+B22+B24</f>
        <v>700.34800355599987</v>
      </c>
    </row>
    <row r="27" spans="1:2" ht="15.75" thickBot="1" x14ac:dyDescent="0.25">
      <c r="A27" s="25"/>
      <c r="B27" s="31"/>
    </row>
    <row r="28" spans="1:2" ht="15.75" thickBot="1" x14ac:dyDescent="0.25">
      <c r="A28" s="25" t="s">
        <v>14</v>
      </c>
      <c r="B28" s="34">
        <f>AVERAGE(B29:B30)</f>
        <v>1907263.00342</v>
      </c>
    </row>
    <row r="29" spans="1:2" ht="15" x14ac:dyDescent="0.2">
      <c r="A29" s="43" t="s">
        <v>82</v>
      </c>
      <c r="B29" s="50">
        <v>2280671.51724</v>
      </c>
    </row>
    <row r="30" spans="1:2" ht="31.5" thickBot="1" x14ac:dyDescent="0.25">
      <c r="A30" s="24" t="s">
        <v>83</v>
      </c>
      <c r="B30" s="35">
        <v>1533854.4896</v>
      </c>
    </row>
    <row r="31" spans="1:2" ht="15.75" thickBot="1" x14ac:dyDescent="0.3">
      <c r="A31" s="26"/>
      <c r="B31" s="31"/>
    </row>
    <row r="32" spans="1:2" ht="15.75" thickBot="1" x14ac:dyDescent="0.25">
      <c r="A32" s="25" t="s">
        <v>15</v>
      </c>
      <c r="B32" s="37">
        <f>B26/B28</f>
        <v>3.6720053935937209E-4</v>
      </c>
    </row>
    <row r="33" spans="1:2" ht="15.75" thickBot="1" x14ac:dyDescent="0.25">
      <c r="A33" s="25"/>
      <c r="B33" s="31"/>
    </row>
    <row r="34" spans="1:2" ht="16.5" thickBot="1" x14ac:dyDescent="0.25">
      <c r="A34" s="27" t="s">
        <v>16</v>
      </c>
      <c r="B34" s="31"/>
    </row>
    <row r="35" spans="1:2" ht="15.75" thickBot="1" x14ac:dyDescent="0.25">
      <c r="A35" s="25" t="s">
        <v>17</v>
      </c>
      <c r="B35" s="80"/>
    </row>
    <row r="36" spans="1:2" ht="15.75" thickBot="1" x14ac:dyDescent="0.25">
      <c r="A36" s="25"/>
      <c r="B36" s="31"/>
    </row>
    <row r="37" spans="1:2" ht="15.75" thickBot="1" x14ac:dyDescent="0.25">
      <c r="A37" s="25" t="s">
        <v>18</v>
      </c>
      <c r="B37" s="53">
        <f>SUM(B38:B46)</f>
        <v>357.17956687585843</v>
      </c>
    </row>
    <row r="38" spans="1:2" ht="15" x14ac:dyDescent="0.2">
      <c r="A38" s="43" t="s">
        <v>19</v>
      </c>
      <c r="B38" s="54">
        <v>0</v>
      </c>
    </row>
    <row r="39" spans="1:2" ht="15" x14ac:dyDescent="0.2">
      <c r="A39" s="52" t="s">
        <v>20</v>
      </c>
      <c r="B39" s="55">
        <v>0</v>
      </c>
    </row>
    <row r="40" spans="1:2" ht="15" x14ac:dyDescent="0.2">
      <c r="A40" s="51" t="s">
        <v>21</v>
      </c>
      <c r="B40" s="55"/>
    </row>
    <row r="41" spans="1:2" ht="15" x14ac:dyDescent="0.2">
      <c r="A41" s="51" t="s">
        <v>22</v>
      </c>
      <c r="B41" s="55"/>
    </row>
    <row r="42" spans="1:2" ht="30" x14ac:dyDescent="0.2">
      <c r="A42" s="51" t="s">
        <v>23</v>
      </c>
      <c r="B42" s="55">
        <v>75.177027623513041</v>
      </c>
    </row>
    <row r="43" spans="1:2" ht="30" x14ac:dyDescent="0.2">
      <c r="A43" s="51" t="s">
        <v>24</v>
      </c>
      <c r="B43" s="55">
        <v>282.0025392523454</v>
      </c>
    </row>
    <row r="44" spans="1:2" ht="30" x14ac:dyDescent="0.2">
      <c r="A44" s="51" t="s">
        <v>25</v>
      </c>
      <c r="B44" s="55">
        <v>0</v>
      </c>
    </row>
    <row r="45" spans="1:2" ht="30" x14ac:dyDescent="0.2">
      <c r="A45" s="51" t="s">
        <v>26</v>
      </c>
      <c r="B45" s="55">
        <v>0</v>
      </c>
    </row>
    <row r="46" spans="1:2" ht="15.75" thickBot="1" x14ac:dyDescent="0.25">
      <c r="A46" s="24" t="s">
        <v>27</v>
      </c>
      <c r="B46" s="56">
        <v>0</v>
      </c>
    </row>
    <row r="47" spans="1:2" ht="15.75" thickBot="1" x14ac:dyDescent="0.25">
      <c r="A47" s="24"/>
      <c r="B47" s="31"/>
    </row>
    <row r="48" spans="1:2" ht="16.5" thickBot="1" x14ac:dyDescent="0.25">
      <c r="A48" s="25" t="s">
        <v>28</v>
      </c>
      <c r="B48" s="82">
        <f>B37/B30</f>
        <v>2.3286404890271179E-4</v>
      </c>
    </row>
    <row r="49" spans="1:2" ht="15.75" thickBot="1" x14ac:dyDescent="0.25">
      <c r="A49" s="24"/>
      <c r="B49" s="79"/>
    </row>
    <row r="50" spans="1:2" ht="15.75" thickBot="1" x14ac:dyDescent="0.25">
      <c r="A50" s="25" t="s">
        <v>29</v>
      </c>
      <c r="B50" s="83">
        <v>2.5000000000000001E-3</v>
      </c>
    </row>
    <row r="51" spans="1:2" ht="15.75" thickBot="1" x14ac:dyDescent="0.25">
      <c r="A51" s="24"/>
      <c r="B51" s="79"/>
    </row>
    <row r="52" spans="1:2" ht="15.75" thickBot="1" x14ac:dyDescent="0.25">
      <c r="A52" s="25" t="s">
        <v>30</v>
      </c>
      <c r="B52" s="83">
        <f>B50-B48</f>
        <v>2.2671359510972881E-3</v>
      </c>
    </row>
    <row r="53" spans="1:2" ht="15.75" thickBot="1" x14ac:dyDescent="0.25">
      <c r="A53" s="28"/>
      <c r="B53" s="79"/>
    </row>
    <row r="54" spans="1:2" ht="15.75" thickBot="1" x14ac:dyDescent="0.25">
      <c r="A54" s="25" t="s">
        <v>31</v>
      </c>
      <c r="B54" s="84">
        <v>0</v>
      </c>
    </row>
    <row r="55" spans="1:2" ht="15.75" thickBot="1" x14ac:dyDescent="0.25">
      <c r="A55" s="25" t="s">
        <v>32</v>
      </c>
      <c r="B55" s="85">
        <f>(B37-B54)/B30</f>
        <v>2.3286404890271179E-4</v>
      </c>
    </row>
    <row r="56" spans="1:2" ht="15.75" thickBot="1" x14ac:dyDescent="0.25">
      <c r="A56" s="25"/>
      <c r="B56" s="31"/>
    </row>
    <row r="57" spans="1:2" ht="16.5" thickBot="1" x14ac:dyDescent="0.25">
      <c r="A57" s="27" t="s">
        <v>33</v>
      </c>
      <c r="B57" s="31"/>
    </row>
    <row r="58" spans="1:2" ht="15.75" thickBot="1" x14ac:dyDescent="0.25">
      <c r="A58" s="25"/>
      <c r="B58" s="31"/>
    </row>
    <row r="59" spans="1:2" ht="15.75" thickBot="1" x14ac:dyDescent="0.3">
      <c r="A59" s="25" t="s">
        <v>39</v>
      </c>
      <c r="B59" s="86">
        <f>B26+B37-B54</f>
        <v>1057.5275704318583</v>
      </c>
    </row>
    <row r="60" spans="1:2" ht="15.75" thickBot="1" x14ac:dyDescent="0.25">
      <c r="A60" s="25"/>
      <c r="B60" s="31"/>
    </row>
    <row r="61" spans="1:2" ht="15.75" thickBot="1" x14ac:dyDescent="0.25">
      <c r="A61" s="25" t="s">
        <v>35</v>
      </c>
      <c r="B61" s="82">
        <f>B59/B28</f>
        <v>5.5447390765487378E-4</v>
      </c>
    </row>
    <row r="62" spans="1:2" ht="15.75" thickBot="1" x14ac:dyDescent="0.25">
      <c r="A62" s="25"/>
      <c r="B62" s="79"/>
    </row>
    <row r="63" spans="1:2" ht="15.75" thickBot="1" x14ac:dyDescent="0.25">
      <c r="A63" s="25" t="s">
        <v>36</v>
      </c>
      <c r="B63" s="79"/>
    </row>
    <row r="64" spans="1:2" ht="30.75" thickBot="1" x14ac:dyDescent="0.25">
      <c r="A64" s="25" t="s">
        <v>84</v>
      </c>
      <c r="B64" s="83">
        <v>2.5000000000000001E-3</v>
      </c>
    </row>
    <row r="65" spans="1:2" ht="15.75" thickBot="1" x14ac:dyDescent="0.25">
      <c r="A65" s="25" t="s">
        <v>37</v>
      </c>
      <c r="B65" s="81">
        <f>B32+B64</f>
        <v>2.8672005393593721E-3</v>
      </c>
    </row>
  </sheetData>
  <mergeCells count="1">
    <mergeCell ref="B3:B5"/>
  </mergeCells>
  <pageMargins left="0.7" right="0.7" top="0.75" bottom="0.75" header="0.3" footer="0.3"/>
  <pageSetup paperSize="9" scale="67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B65"/>
  <sheetViews>
    <sheetView rightToLeft="1" workbookViewId="0">
      <selection activeCell="A25" sqref="A1:B1048576"/>
    </sheetView>
  </sheetViews>
  <sheetFormatPr defaultRowHeight="14.25" x14ac:dyDescent="0.2"/>
  <cols>
    <col min="1" max="1" width="103.75" customWidth="1"/>
    <col min="2" max="2" width="16.5" customWidth="1"/>
  </cols>
  <sheetData>
    <row r="1" spans="1:2" ht="18" x14ac:dyDescent="0.2">
      <c r="A1" s="2" t="s">
        <v>88</v>
      </c>
    </row>
    <row r="2" spans="1:2" ht="15" thickBot="1" x14ac:dyDescent="0.25">
      <c r="A2" s="1"/>
    </row>
    <row r="3" spans="1:2" ht="14.25" customHeight="1" x14ac:dyDescent="0.2">
      <c r="A3" s="18" t="s">
        <v>107</v>
      </c>
      <c r="B3" s="106" t="s">
        <v>0</v>
      </c>
    </row>
    <row r="4" spans="1:2" ht="14.25" customHeight="1" x14ac:dyDescent="0.2">
      <c r="A4" s="19"/>
      <c r="B4" s="107"/>
    </row>
    <row r="5" spans="1:2" ht="15" customHeight="1" thickBot="1" x14ac:dyDescent="0.25">
      <c r="A5" s="20" t="s">
        <v>89</v>
      </c>
      <c r="B5" s="108"/>
    </row>
    <row r="6" spans="1:2" ht="15.75" thickBot="1" x14ac:dyDescent="0.25">
      <c r="A6" s="21"/>
      <c r="B6" s="29"/>
    </row>
    <row r="7" spans="1:2" ht="15.75" thickBot="1" x14ac:dyDescent="0.25">
      <c r="A7" s="22" t="s">
        <v>1</v>
      </c>
      <c r="B7" s="30"/>
    </row>
    <row r="8" spans="1:2" ht="15.75" thickBot="1" x14ac:dyDescent="0.25">
      <c r="A8" s="23" t="s">
        <v>2</v>
      </c>
      <c r="B8" s="40">
        <f>SUM(B9:B10)</f>
        <v>359.20041030799962</v>
      </c>
    </row>
    <row r="9" spans="1:2" ht="15" x14ac:dyDescent="0.2">
      <c r="A9" s="43" t="s">
        <v>3</v>
      </c>
      <c r="B9" s="44"/>
    </row>
    <row r="10" spans="1:2" ht="15.75" thickBot="1" x14ac:dyDescent="0.25">
      <c r="A10" s="24" t="s">
        <v>4</v>
      </c>
      <c r="B10" s="45">
        <v>359.20041030799962</v>
      </c>
    </row>
    <row r="11" spans="1:2" ht="15.75" thickBot="1" x14ac:dyDescent="0.25">
      <c r="A11" s="25"/>
      <c r="B11" s="42"/>
    </row>
    <row r="12" spans="1:2" ht="15.75" thickBot="1" x14ac:dyDescent="0.25">
      <c r="A12" s="46" t="s">
        <v>38</v>
      </c>
      <c r="B12" s="40">
        <f>SUM(B13:B14)</f>
        <v>77.64034264</v>
      </c>
    </row>
    <row r="13" spans="1:2" ht="15" x14ac:dyDescent="0.2">
      <c r="A13" s="47" t="s">
        <v>5</v>
      </c>
      <c r="B13" s="39"/>
    </row>
    <row r="14" spans="1:2" ht="15.75" thickBot="1" x14ac:dyDescent="0.25">
      <c r="A14" s="24" t="s">
        <v>6</v>
      </c>
      <c r="B14" s="41">
        <v>77.64034264</v>
      </c>
    </row>
    <row r="15" spans="1:2" ht="15.75" thickBot="1" x14ac:dyDescent="0.25">
      <c r="A15" s="25"/>
      <c r="B15" s="42"/>
    </row>
    <row r="16" spans="1:2" ht="15.75" thickBot="1" x14ac:dyDescent="0.25">
      <c r="A16" s="25" t="s">
        <v>7</v>
      </c>
      <c r="B16" s="40">
        <f>SUM(B17:B18)</f>
        <v>0</v>
      </c>
    </row>
    <row r="17" spans="1:2" ht="15" x14ac:dyDescent="0.2">
      <c r="A17" s="43" t="s">
        <v>8</v>
      </c>
      <c r="B17" s="39">
        <v>0</v>
      </c>
    </row>
    <row r="18" spans="1:2" ht="15.75" thickBot="1" x14ac:dyDescent="0.25">
      <c r="A18" s="24" t="s">
        <v>9</v>
      </c>
      <c r="B18" s="48"/>
    </row>
    <row r="19" spans="1:2" ht="15.75" thickBot="1" x14ac:dyDescent="0.25">
      <c r="A19" s="25"/>
      <c r="B19" s="31"/>
    </row>
    <row r="20" spans="1:2" ht="15.75" thickBot="1" x14ac:dyDescent="0.25">
      <c r="A20" s="25" t="s">
        <v>10</v>
      </c>
      <c r="B20" s="74"/>
    </row>
    <row r="21" spans="1:2" ht="15.75" thickBot="1" x14ac:dyDescent="0.25">
      <c r="A21" s="25"/>
      <c r="B21" s="38"/>
    </row>
    <row r="22" spans="1:2" ht="15.75" thickBot="1" x14ac:dyDescent="0.25">
      <c r="A22" s="25" t="s">
        <v>11</v>
      </c>
      <c r="B22" s="49">
        <v>0</v>
      </c>
    </row>
    <row r="23" spans="1:2" ht="15.75" thickBot="1" x14ac:dyDescent="0.25">
      <c r="A23" s="25"/>
      <c r="B23" s="38"/>
    </row>
    <row r="24" spans="1:2" ht="15.75" thickBot="1" x14ac:dyDescent="0.25">
      <c r="A24" s="25" t="s">
        <v>12</v>
      </c>
      <c r="B24" s="49">
        <v>0</v>
      </c>
    </row>
    <row r="25" spans="1:2" ht="15.75" thickBot="1" x14ac:dyDescent="0.25">
      <c r="A25" s="25"/>
      <c r="B25" s="31"/>
    </row>
    <row r="26" spans="1:2" ht="15.75" thickBot="1" x14ac:dyDescent="0.25">
      <c r="A26" s="25" t="s">
        <v>13</v>
      </c>
      <c r="B26" s="34">
        <f>B8+B12+B16+B20+B22+B24</f>
        <v>436.84075294799959</v>
      </c>
    </row>
    <row r="27" spans="1:2" ht="15.75" thickBot="1" x14ac:dyDescent="0.25">
      <c r="A27" s="25"/>
      <c r="B27" s="31"/>
    </row>
    <row r="28" spans="1:2" ht="15.75" thickBot="1" x14ac:dyDescent="0.25">
      <c r="A28" s="25" t="s">
        <v>14</v>
      </c>
      <c r="B28" s="34">
        <f>AVERAGE(B29:B30)</f>
        <v>650999.585555</v>
      </c>
    </row>
    <row r="29" spans="1:2" ht="15" x14ac:dyDescent="0.2">
      <c r="A29" s="43" t="s">
        <v>82</v>
      </c>
      <c r="B29" s="50">
        <v>814257.87749999994</v>
      </c>
    </row>
    <row r="30" spans="1:2" ht="31.5" thickBot="1" x14ac:dyDescent="0.25">
      <c r="A30" s="24" t="s">
        <v>83</v>
      </c>
      <c r="B30" s="35">
        <v>487741.29360999999</v>
      </c>
    </row>
    <row r="31" spans="1:2" ht="15.75" thickBot="1" x14ac:dyDescent="0.3">
      <c r="A31" s="26"/>
      <c r="B31" s="31"/>
    </row>
    <row r="32" spans="1:2" ht="15.75" thickBot="1" x14ac:dyDescent="0.25">
      <c r="A32" s="25" t="s">
        <v>15</v>
      </c>
      <c r="B32" s="37">
        <f>B26/B28</f>
        <v>6.7103076966719953E-4</v>
      </c>
    </row>
    <row r="33" spans="1:2" ht="15.75" thickBot="1" x14ac:dyDescent="0.25">
      <c r="A33" s="25"/>
      <c r="B33" s="31"/>
    </row>
    <row r="34" spans="1:2" ht="16.5" thickBot="1" x14ac:dyDescent="0.25">
      <c r="A34" s="27" t="s">
        <v>16</v>
      </c>
      <c r="B34" s="31"/>
    </row>
    <row r="35" spans="1:2" ht="15.75" thickBot="1" x14ac:dyDescent="0.25">
      <c r="A35" s="25" t="s">
        <v>17</v>
      </c>
      <c r="B35" s="80">
        <v>0</v>
      </c>
    </row>
    <row r="36" spans="1:2" ht="15.75" thickBot="1" x14ac:dyDescent="0.25">
      <c r="A36" s="25"/>
      <c r="B36" s="31"/>
    </row>
    <row r="37" spans="1:2" ht="15.75" thickBot="1" x14ac:dyDescent="0.25">
      <c r="A37" s="25" t="s">
        <v>18</v>
      </c>
      <c r="B37" s="53">
        <f>SUM(B38:B46)</f>
        <v>300.99756610938726</v>
      </c>
    </row>
    <row r="38" spans="1:2" ht="15" x14ac:dyDescent="0.2">
      <c r="A38" s="43" t="s">
        <v>19</v>
      </c>
      <c r="B38" s="54">
        <v>0</v>
      </c>
    </row>
    <row r="39" spans="1:2" ht="15" x14ac:dyDescent="0.2">
      <c r="A39" s="52" t="s">
        <v>20</v>
      </c>
      <c r="B39" s="55">
        <v>0</v>
      </c>
    </row>
    <row r="40" spans="1:2" ht="15" x14ac:dyDescent="0.2">
      <c r="A40" s="51" t="s">
        <v>21</v>
      </c>
      <c r="B40" s="55"/>
    </row>
    <row r="41" spans="1:2" ht="15" x14ac:dyDescent="0.2">
      <c r="A41" s="51" t="s">
        <v>22</v>
      </c>
      <c r="B41" s="55"/>
    </row>
    <row r="42" spans="1:2" ht="30" x14ac:dyDescent="0.2">
      <c r="A42" s="51" t="s">
        <v>23</v>
      </c>
      <c r="B42" s="55">
        <v>57.14007196929817</v>
      </c>
    </row>
    <row r="43" spans="1:2" ht="30" x14ac:dyDescent="0.2">
      <c r="A43" s="51" t="s">
        <v>24</v>
      </c>
      <c r="B43" s="55">
        <v>243.8574941400891</v>
      </c>
    </row>
    <row r="44" spans="1:2" ht="30" x14ac:dyDescent="0.2">
      <c r="A44" s="51" t="s">
        <v>25</v>
      </c>
      <c r="B44" s="55">
        <v>0</v>
      </c>
    </row>
    <row r="45" spans="1:2" ht="30" x14ac:dyDescent="0.2">
      <c r="A45" s="51" t="s">
        <v>26</v>
      </c>
      <c r="B45" s="55">
        <v>0</v>
      </c>
    </row>
    <row r="46" spans="1:2" ht="15.75" thickBot="1" x14ac:dyDescent="0.25">
      <c r="A46" s="24" t="s">
        <v>27</v>
      </c>
      <c r="B46" s="56">
        <v>0</v>
      </c>
    </row>
    <row r="47" spans="1:2" ht="15.75" thickBot="1" x14ac:dyDescent="0.25">
      <c r="A47" s="24"/>
      <c r="B47" s="31"/>
    </row>
    <row r="48" spans="1:2" ht="16.5" thickBot="1" x14ac:dyDescent="0.25">
      <c r="A48" s="25" t="s">
        <v>28</v>
      </c>
      <c r="B48" s="82">
        <f>B37/B30</f>
        <v>6.1712545165402012E-4</v>
      </c>
    </row>
    <row r="49" spans="1:2" ht="15.75" thickBot="1" x14ac:dyDescent="0.25">
      <c r="A49" s="24"/>
      <c r="B49" s="79"/>
    </row>
    <row r="50" spans="1:2" ht="15.75" thickBot="1" x14ac:dyDescent="0.25">
      <c r="A50" s="25" t="s">
        <v>29</v>
      </c>
      <c r="B50" s="83">
        <v>2.5000000000000001E-3</v>
      </c>
    </row>
    <row r="51" spans="1:2" ht="15.75" thickBot="1" x14ac:dyDescent="0.25">
      <c r="A51" s="24"/>
      <c r="B51" s="79"/>
    </row>
    <row r="52" spans="1:2" ht="15.75" thickBot="1" x14ac:dyDescent="0.25">
      <c r="A52" s="25" t="s">
        <v>30</v>
      </c>
      <c r="B52" s="83">
        <f>B50-B48</f>
        <v>1.8828745483459798E-3</v>
      </c>
    </row>
    <row r="53" spans="1:2" ht="15.75" thickBot="1" x14ac:dyDescent="0.25">
      <c r="A53" s="28"/>
      <c r="B53" s="79"/>
    </row>
    <row r="54" spans="1:2" ht="15.75" thickBot="1" x14ac:dyDescent="0.25">
      <c r="A54" s="25" t="s">
        <v>31</v>
      </c>
      <c r="B54" s="84">
        <v>0</v>
      </c>
    </row>
    <row r="55" spans="1:2" ht="15.75" thickBot="1" x14ac:dyDescent="0.25">
      <c r="A55" s="25" t="s">
        <v>32</v>
      </c>
      <c r="B55" s="85">
        <f>(B37-B54)/B30</f>
        <v>6.1712545165402012E-4</v>
      </c>
    </row>
    <row r="56" spans="1:2" ht="15.75" thickBot="1" x14ac:dyDescent="0.25">
      <c r="A56" s="25"/>
      <c r="B56" s="31"/>
    </row>
    <row r="57" spans="1:2" ht="16.5" thickBot="1" x14ac:dyDescent="0.25">
      <c r="A57" s="27" t="s">
        <v>33</v>
      </c>
      <c r="B57" s="31"/>
    </row>
    <row r="58" spans="1:2" ht="15.75" thickBot="1" x14ac:dyDescent="0.25">
      <c r="A58" s="25"/>
      <c r="B58" s="31"/>
    </row>
    <row r="59" spans="1:2" ht="15.75" thickBot="1" x14ac:dyDescent="0.3">
      <c r="A59" s="25" t="s">
        <v>39</v>
      </c>
      <c r="B59" s="86">
        <f>B26+B37-B54</f>
        <v>737.8383190573868</v>
      </c>
    </row>
    <row r="60" spans="1:2" ht="15.75" thickBot="1" x14ac:dyDescent="0.25">
      <c r="A60" s="25"/>
      <c r="B60" s="31"/>
    </row>
    <row r="61" spans="1:2" ht="15.75" thickBot="1" x14ac:dyDescent="0.25">
      <c r="A61" s="25" t="s">
        <v>35</v>
      </c>
      <c r="B61" s="82">
        <f>B59/B28</f>
        <v>1.1333929167226023E-3</v>
      </c>
    </row>
    <row r="62" spans="1:2" ht="15.75" thickBot="1" x14ac:dyDescent="0.25">
      <c r="A62" s="25"/>
      <c r="B62" s="79"/>
    </row>
    <row r="63" spans="1:2" ht="15.75" thickBot="1" x14ac:dyDescent="0.25">
      <c r="A63" s="25" t="s">
        <v>36</v>
      </c>
      <c r="B63" s="79"/>
    </row>
    <row r="64" spans="1:2" ht="30.75" thickBot="1" x14ac:dyDescent="0.25">
      <c r="A64" s="25" t="s">
        <v>84</v>
      </c>
      <c r="B64" s="83">
        <v>2.5000000000000001E-3</v>
      </c>
    </row>
    <row r="65" spans="1:2" ht="15.75" thickBot="1" x14ac:dyDescent="0.25">
      <c r="A65" s="25" t="s">
        <v>37</v>
      </c>
      <c r="B65" s="81">
        <f>B32+B64</f>
        <v>3.1710307696671998E-3</v>
      </c>
    </row>
  </sheetData>
  <mergeCells count="1">
    <mergeCell ref="B3:B5"/>
  </mergeCells>
  <pageMargins left="0.7" right="0.7" top="0.75" bottom="0.75" header="0.3" footer="0.3"/>
  <pageSetup paperSize="9" scale="67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B65"/>
  <sheetViews>
    <sheetView rightToLeft="1" workbookViewId="0">
      <selection activeCell="A25" sqref="A1:B1048576"/>
    </sheetView>
  </sheetViews>
  <sheetFormatPr defaultRowHeight="14.25" x14ac:dyDescent="0.2"/>
  <cols>
    <col min="1" max="1" width="103.75" customWidth="1"/>
    <col min="2" max="2" width="16.5" customWidth="1"/>
  </cols>
  <sheetData>
    <row r="1" spans="1:2" ht="18" x14ac:dyDescent="0.2">
      <c r="A1" s="2" t="s">
        <v>88</v>
      </c>
    </row>
    <row r="2" spans="1:2" ht="15" thickBot="1" x14ac:dyDescent="0.25">
      <c r="A2" s="1"/>
    </row>
    <row r="3" spans="1:2" ht="14.25" customHeight="1" x14ac:dyDescent="0.2">
      <c r="A3" s="18" t="s">
        <v>108</v>
      </c>
      <c r="B3" s="106" t="s">
        <v>0</v>
      </c>
    </row>
    <row r="4" spans="1:2" ht="14.25" customHeight="1" x14ac:dyDescent="0.2">
      <c r="A4" s="19"/>
      <c r="B4" s="107"/>
    </row>
    <row r="5" spans="1:2" ht="15" customHeight="1" thickBot="1" x14ac:dyDescent="0.25">
      <c r="A5" s="20" t="s">
        <v>89</v>
      </c>
      <c r="B5" s="108"/>
    </row>
    <row r="6" spans="1:2" ht="15.75" thickBot="1" x14ac:dyDescent="0.25">
      <c r="A6" s="21"/>
      <c r="B6" s="29"/>
    </row>
    <row r="7" spans="1:2" ht="15.75" thickBot="1" x14ac:dyDescent="0.25">
      <c r="A7" s="22" t="s">
        <v>1</v>
      </c>
      <c r="B7" s="30"/>
    </row>
    <row r="8" spans="1:2" ht="15.75" thickBot="1" x14ac:dyDescent="0.25">
      <c r="A8" s="23" t="s">
        <v>2</v>
      </c>
      <c r="B8" s="40">
        <f>SUM(B9:B10)</f>
        <v>54.795715189999996</v>
      </c>
    </row>
    <row r="9" spans="1:2" ht="15" x14ac:dyDescent="0.2">
      <c r="A9" s="43" t="s">
        <v>3</v>
      </c>
      <c r="B9" s="44"/>
    </row>
    <row r="10" spans="1:2" ht="15.75" thickBot="1" x14ac:dyDescent="0.25">
      <c r="A10" s="24" t="s">
        <v>4</v>
      </c>
      <c r="B10" s="45">
        <v>54.795715189999996</v>
      </c>
    </row>
    <row r="11" spans="1:2" ht="15.75" thickBot="1" x14ac:dyDescent="0.25">
      <c r="A11" s="25"/>
      <c r="B11" s="42"/>
    </row>
    <row r="12" spans="1:2" ht="15.75" thickBot="1" x14ac:dyDescent="0.25">
      <c r="A12" s="46" t="s">
        <v>38</v>
      </c>
      <c r="B12" s="40">
        <f>SUM(B13:B14)</f>
        <v>13.796499360000002</v>
      </c>
    </row>
    <row r="13" spans="1:2" ht="15" x14ac:dyDescent="0.2">
      <c r="A13" s="47" t="s">
        <v>5</v>
      </c>
      <c r="B13" s="39"/>
    </row>
    <row r="14" spans="1:2" ht="15.75" thickBot="1" x14ac:dyDescent="0.25">
      <c r="A14" s="24" t="s">
        <v>6</v>
      </c>
      <c r="B14" s="41">
        <v>13.796499360000002</v>
      </c>
    </row>
    <row r="15" spans="1:2" ht="15.75" thickBot="1" x14ac:dyDescent="0.25">
      <c r="A15" s="25"/>
      <c r="B15" s="42"/>
    </row>
    <row r="16" spans="1:2" ht="15.75" thickBot="1" x14ac:dyDescent="0.25">
      <c r="A16" s="25" t="s">
        <v>7</v>
      </c>
      <c r="B16" s="40">
        <f>SUM(B17:B18)</f>
        <v>0</v>
      </c>
    </row>
    <row r="17" spans="1:2" ht="15" x14ac:dyDescent="0.2">
      <c r="A17" s="43" t="s">
        <v>8</v>
      </c>
      <c r="B17" s="39">
        <v>0</v>
      </c>
    </row>
    <row r="18" spans="1:2" ht="15.75" thickBot="1" x14ac:dyDescent="0.25">
      <c r="A18" s="24" t="s">
        <v>9</v>
      </c>
      <c r="B18" s="48"/>
    </row>
    <row r="19" spans="1:2" ht="15.75" thickBot="1" x14ac:dyDescent="0.25">
      <c r="A19" s="25"/>
      <c r="B19" s="31"/>
    </row>
    <row r="20" spans="1:2" ht="15.75" thickBot="1" x14ac:dyDescent="0.25">
      <c r="A20" s="25" t="s">
        <v>10</v>
      </c>
      <c r="B20" s="74"/>
    </row>
    <row r="21" spans="1:2" ht="15.75" thickBot="1" x14ac:dyDescent="0.25">
      <c r="A21" s="25"/>
      <c r="B21" s="38"/>
    </row>
    <row r="22" spans="1:2" ht="15.75" thickBot="1" x14ac:dyDescent="0.25">
      <c r="A22" s="25" t="s">
        <v>11</v>
      </c>
      <c r="B22" s="49">
        <v>0</v>
      </c>
    </row>
    <row r="23" spans="1:2" ht="15.75" thickBot="1" x14ac:dyDescent="0.25">
      <c r="A23" s="25"/>
      <c r="B23" s="38"/>
    </row>
    <row r="24" spans="1:2" ht="15.75" thickBot="1" x14ac:dyDescent="0.25">
      <c r="A24" s="25" t="s">
        <v>12</v>
      </c>
      <c r="B24" s="49">
        <v>0</v>
      </c>
    </row>
    <row r="25" spans="1:2" ht="15.75" thickBot="1" x14ac:dyDescent="0.25">
      <c r="A25" s="25"/>
      <c r="B25" s="31"/>
    </row>
    <row r="26" spans="1:2" ht="15.75" thickBot="1" x14ac:dyDescent="0.25">
      <c r="A26" s="25" t="s">
        <v>13</v>
      </c>
      <c r="B26" s="34">
        <f>B8+B12+B16+B20+B22+B24</f>
        <v>68.592214549999994</v>
      </c>
    </row>
    <row r="27" spans="1:2" ht="15.75" thickBot="1" x14ac:dyDescent="0.25">
      <c r="A27" s="25"/>
      <c r="B27" s="31"/>
    </row>
    <row r="28" spans="1:2" ht="15.75" thickBot="1" x14ac:dyDescent="0.25">
      <c r="A28" s="25" t="s">
        <v>14</v>
      </c>
      <c r="B28" s="34">
        <f>AVERAGE(B29:B30)</f>
        <v>241321.44721000001</v>
      </c>
    </row>
    <row r="29" spans="1:2" ht="18.75" customHeight="1" x14ac:dyDescent="0.2">
      <c r="A29" s="43" t="s">
        <v>82</v>
      </c>
      <c r="B29" s="50">
        <v>215958.33410000001</v>
      </c>
    </row>
    <row r="30" spans="1:2" ht="31.5" thickBot="1" x14ac:dyDescent="0.25">
      <c r="A30" s="24" t="s">
        <v>83</v>
      </c>
      <c r="B30" s="35">
        <v>266684.56031999999</v>
      </c>
    </row>
    <row r="31" spans="1:2" ht="15.75" thickBot="1" x14ac:dyDescent="0.3">
      <c r="A31" s="26"/>
      <c r="B31" s="31"/>
    </row>
    <row r="32" spans="1:2" ht="15.75" thickBot="1" x14ac:dyDescent="0.25">
      <c r="A32" s="25" t="s">
        <v>15</v>
      </c>
      <c r="B32" s="37">
        <f>B26/B28</f>
        <v>2.8423588264954528E-4</v>
      </c>
    </row>
    <row r="33" spans="1:2" ht="15.75" thickBot="1" x14ac:dyDescent="0.25">
      <c r="A33" s="25"/>
      <c r="B33" s="31"/>
    </row>
    <row r="34" spans="1:2" ht="16.5" thickBot="1" x14ac:dyDescent="0.25">
      <c r="A34" s="27" t="s">
        <v>16</v>
      </c>
      <c r="B34" s="31"/>
    </row>
    <row r="35" spans="1:2" ht="15.75" thickBot="1" x14ac:dyDescent="0.25">
      <c r="A35" s="25" t="s">
        <v>17</v>
      </c>
      <c r="B35" s="80">
        <v>0</v>
      </c>
    </row>
    <row r="36" spans="1:2" ht="15.75" thickBot="1" x14ac:dyDescent="0.25">
      <c r="A36" s="25"/>
      <c r="B36" s="31"/>
    </row>
    <row r="37" spans="1:2" ht="15.75" thickBot="1" x14ac:dyDescent="0.25">
      <c r="A37" s="25" t="s">
        <v>18</v>
      </c>
      <c r="B37" s="53">
        <f>SUM(B38:B46)</f>
        <v>0</v>
      </c>
    </row>
    <row r="38" spans="1:2" ht="15" x14ac:dyDescent="0.2">
      <c r="A38" s="43" t="s">
        <v>19</v>
      </c>
      <c r="B38" s="54">
        <v>0</v>
      </c>
    </row>
    <row r="39" spans="1:2" ht="15" x14ac:dyDescent="0.2">
      <c r="A39" s="52" t="s">
        <v>20</v>
      </c>
      <c r="B39" s="55">
        <v>0</v>
      </c>
    </row>
    <row r="40" spans="1:2" ht="15" x14ac:dyDescent="0.2">
      <c r="A40" s="51" t="s">
        <v>21</v>
      </c>
      <c r="B40" s="55"/>
    </row>
    <row r="41" spans="1:2" ht="15" x14ac:dyDescent="0.2">
      <c r="A41" s="51" t="s">
        <v>22</v>
      </c>
      <c r="B41" s="55"/>
    </row>
    <row r="42" spans="1:2" ht="30" x14ac:dyDescent="0.2">
      <c r="A42" s="51" t="s">
        <v>23</v>
      </c>
      <c r="B42" s="55">
        <v>0</v>
      </c>
    </row>
    <row r="43" spans="1:2" ht="30" x14ac:dyDescent="0.2">
      <c r="A43" s="51" t="s">
        <v>24</v>
      </c>
      <c r="B43" s="55">
        <v>0</v>
      </c>
    </row>
    <row r="44" spans="1:2" ht="30" x14ac:dyDescent="0.2">
      <c r="A44" s="51" t="s">
        <v>25</v>
      </c>
      <c r="B44" s="55">
        <v>0</v>
      </c>
    </row>
    <row r="45" spans="1:2" ht="30" x14ac:dyDescent="0.2">
      <c r="A45" s="51" t="s">
        <v>26</v>
      </c>
      <c r="B45" s="55">
        <v>0</v>
      </c>
    </row>
    <row r="46" spans="1:2" ht="15.75" thickBot="1" x14ac:dyDescent="0.25">
      <c r="A46" s="24" t="s">
        <v>27</v>
      </c>
      <c r="B46" s="56">
        <v>0</v>
      </c>
    </row>
    <row r="47" spans="1:2" ht="15.75" thickBot="1" x14ac:dyDescent="0.25">
      <c r="A47" s="24"/>
      <c r="B47" s="31"/>
    </row>
    <row r="48" spans="1:2" ht="16.5" thickBot="1" x14ac:dyDescent="0.25">
      <c r="A48" s="25" t="s">
        <v>28</v>
      </c>
      <c r="B48" s="82">
        <f>B37/B30</f>
        <v>0</v>
      </c>
    </row>
    <row r="49" spans="1:2" ht="15.75" thickBot="1" x14ac:dyDescent="0.25">
      <c r="A49" s="24"/>
      <c r="B49" s="79"/>
    </row>
    <row r="50" spans="1:2" ht="15.75" thickBot="1" x14ac:dyDescent="0.25">
      <c r="A50" s="25" t="s">
        <v>29</v>
      </c>
      <c r="B50" s="83">
        <v>1.5E-3</v>
      </c>
    </row>
    <row r="51" spans="1:2" ht="15.75" thickBot="1" x14ac:dyDescent="0.25">
      <c r="A51" s="24"/>
      <c r="B51" s="79"/>
    </row>
    <row r="52" spans="1:2" ht="15.75" thickBot="1" x14ac:dyDescent="0.25">
      <c r="A52" s="25" t="s">
        <v>30</v>
      </c>
      <c r="B52" s="83">
        <f>B50-B48</f>
        <v>1.5E-3</v>
      </c>
    </row>
    <row r="53" spans="1:2" ht="15.75" thickBot="1" x14ac:dyDescent="0.25">
      <c r="A53" s="28"/>
      <c r="B53" s="79"/>
    </row>
    <row r="54" spans="1:2" ht="15.75" thickBot="1" x14ac:dyDescent="0.25">
      <c r="A54" s="25" t="s">
        <v>31</v>
      </c>
      <c r="B54" s="84">
        <v>0</v>
      </c>
    </row>
    <row r="55" spans="1:2" ht="15.75" thickBot="1" x14ac:dyDescent="0.25">
      <c r="A55" s="25" t="s">
        <v>32</v>
      </c>
      <c r="B55" s="85">
        <f>(B37-B54)/B30</f>
        <v>0</v>
      </c>
    </row>
    <row r="56" spans="1:2" ht="15.75" thickBot="1" x14ac:dyDescent="0.25">
      <c r="A56" s="25"/>
      <c r="B56" s="31"/>
    </row>
    <row r="57" spans="1:2" ht="16.5" thickBot="1" x14ac:dyDescent="0.25">
      <c r="A57" s="27" t="s">
        <v>33</v>
      </c>
      <c r="B57" s="31"/>
    </row>
    <row r="58" spans="1:2" ht="15.75" thickBot="1" x14ac:dyDescent="0.25">
      <c r="A58" s="25"/>
      <c r="B58" s="31"/>
    </row>
    <row r="59" spans="1:2" ht="15.75" thickBot="1" x14ac:dyDescent="0.3">
      <c r="A59" s="25" t="s">
        <v>39</v>
      </c>
      <c r="B59" s="86">
        <f>B26+B37-B54</f>
        <v>68.592214549999994</v>
      </c>
    </row>
    <row r="60" spans="1:2" ht="15.75" thickBot="1" x14ac:dyDescent="0.25">
      <c r="A60" s="25"/>
      <c r="B60" s="31"/>
    </row>
    <row r="61" spans="1:2" ht="15.75" thickBot="1" x14ac:dyDescent="0.25">
      <c r="A61" s="25" t="s">
        <v>35</v>
      </c>
      <c r="B61" s="82">
        <f>B59/B28</f>
        <v>2.8423588264954528E-4</v>
      </c>
    </row>
    <row r="62" spans="1:2" ht="15.75" thickBot="1" x14ac:dyDescent="0.25">
      <c r="A62" s="25"/>
      <c r="B62" s="79"/>
    </row>
    <row r="63" spans="1:2" ht="15.75" thickBot="1" x14ac:dyDescent="0.25">
      <c r="A63" s="25" t="s">
        <v>36</v>
      </c>
      <c r="B63" s="79"/>
    </row>
    <row r="64" spans="1:2" ht="30.75" thickBot="1" x14ac:dyDescent="0.25">
      <c r="A64" s="25" t="s">
        <v>84</v>
      </c>
      <c r="B64" s="83">
        <v>1.5E-3</v>
      </c>
    </row>
    <row r="65" spans="1:2" ht="15.75" thickBot="1" x14ac:dyDescent="0.25">
      <c r="A65" s="25" t="s">
        <v>37</v>
      </c>
      <c r="B65" s="81">
        <f>B32+B64</f>
        <v>1.7842358826495454E-3</v>
      </c>
    </row>
  </sheetData>
  <mergeCells count="1">
    <mergeCell ref="B3:B5"/>
  </mergeCells>
  <pageMargins left="0.7" right="0.7" top="0.75" bottom="0.75" header="0.3" footer="0.3"/>
  <pageSetup paperSize="9" scale="67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B65"/>
  <sheetViews>
    <sheetView rightToLeft="1" topLeftCell="A16" workbookViewId="0">
      <selection activeCell="A25" sqref="A1:B1048576"/>
    </sheetView>
  </sheetViews>
  <sheetFormatPr defaultRowHeight="14.25" x14ac:dyDescent="0.2"/>
  <cols>
    <col min="1" max="1" width="103.75" customWidth="1"/>
    <col min="2" max="2" width="16.5" customWidth="1"/>
  </cols>
  <sheetData>
    <row r="1" spans="1:2" ht="18" x14ac:dyDescent="0.2">
      <c r="A1" s="2" t="s">
        <v>88</v>
      </c>
    </row>
    <row r="2" spans="1:2" ht="15" thickBot="1" x14ac:dyDescent="0.25">
      <c r="A2" s="1"/>
    </row>
    <row r="3" spans="1:2" ht="14.25" customHeight="1" x14ac:dyDescent="0.2">
      <c r="A3" s="18" t="s">
        <v>109</v>
      </c>
      <c r="B3" s="106" t="s">
        <v>0</v>
      </c>
    </row>
    <row r="4" spans="1:2" ht="14.25" customHeight="1" x14ac:dyDescent="0.2">
      <c r="A4" s="19"/>
      <c r="B4" s="107"/>
    </row>
    <row r="5" spans="1:2" ht="15" customHeight="1" thickBot="1" x14ac:dyDescent="0.25">
      <c r="A5" s="20" t="s">
        <v>89</v>
      </c>
      <c r="B5" s="108"/>
    </row>
    <row r="6" spans="1:2" ht="15.75" thickBot="1" x14ac:dyDescent="0.25">
      <c r="A6" s="21"/>
      <c r="B6" s="29"/>
    </row>
    <row r="7" spans="1:2" ht="15.75" thickBot="1" x14ac:dyDescent="0.25">
      <c r="A7" s="22" t="s">
        <v>1</v>
      </c>
      <c r="B7" s="30"/>
    </row>
    <row r="8" spans="1:2" ht="15.75" thickBot="1" x14ac:dyDescent="0.25">
      <c r="A8" s="23" t="s">
        <v>2</v>
      </c>
      <c r="B8" s="40">
        <f>SUM(B9:B10)</f>
        <v>129.3408790270002</v>
      </c>
    </row>
    <row r="9" spans="1:2" ht="15" x14ac:dyDescent="0.2">
      <c r="A9" s="43" t="s">
        <v>3</v>
      </c>
      <c r="B9" s="44"/>
    </row>
    <row r="10" spans="1:2" ht="15.75" thickBot="1" x14ac:dyDescent="0.25">
      <c r="A10" s="24" t="s">
        <v>4</v>
      </c>
      <c r="B10" s="45">
        <v>129.3408790270002</v>
      </c>
    </row>
    <row r="11" spans="1:2" ht="15.75" thickBot="1" x14ac:dyDescent="0.25">
      <c r="A11" s="25"/>
      <c r="B11" s="42"/>
    </row>
    <row r="12" spans="1:2" ht="15.75" thickBot="1" x14ac:dyDescent="0.25">
      <c r="A12" s="46" t="s">
        <v>38</v>
      </c>
      <c r="B12" s="40">
        <f>SUM(B13:B14)</f>
        <v>4.418454648</v>
      </c>
    </row>
    <row r="13" spans="1:2" ht="15" x14ac:dyDescent="0.2">
      <c r="A13" s="47" t="s">
        <v>5</v>
      </c>
      <c r="B13" s="39"/>
    </row>
    <row r="14" spans="1:2" ht="15.75" thickBot="1" x14ac:dyDescent="0.25">
      <c r="A14" s="24" t="s">
        <v>6</v>
      </c>
      <c r="B14" s="41">
        <v>4.418454648</v>
      </c>
    </row>
    <row r="15" spans="1:2" ht="15.75" thickBot="1" x14ac:dyDescent="0.25">
      <c r="A15" s="25"/>
      <c r="B15" s="42"/>
    </row>
    <row r="16" spans="1:2" ht="15.75" thickBot="1" x14ac:dyDescent="0.25">
      <c r="A16" s="25" t="s">
        <v>7</v>
      </c>
      <c r="B16" s="40">
        <f>SUM(B17:B18)</f>
        <v>0</v>
      </c>
    </row>
    <row r="17" spans="1:2" ht="15" x14ac:dyDescent="0.2">
      <c r="A17" s="43" t="s">
        <v>8</v>
      </c>
      <c r="B17" s="39">
        <v>0</v>
      </c>
    </row>
    <row r="18" spans="1:2" ht="15.75" thickBot="1" x14ac:dyDescent="0.25">
      <c r="A18" s="24" t="s">
        <v>9</v>
      </c>
      <c r="B18" s="48"/>
    </row>
    <row r="19" spans="1:2" ht="15.75" thickBot="1" x14ac:dyDescent="0.25">
      <c r="A19" s="25"/>
      <c r="B19" s="31"/>
    </row>
    <row r="20" spans="1:2" ht="15.75" thickBot="1" x14ac:dyDescent="0.25">
      <c r="A20" s="25" t="s">
        <v>10</v>
      </c>
      <c r="B20" s="74"/>
    </row>
    <row r="21" spans="1:2" ht="15.75" thickBot="1" x14ac:dyDescent="0.25">
      <c r="A21" s="25"/>
      <c r="B21" s="38"/>
    </row>
    <row r="22" spans="1:2" ht="15.75" thickBot="1" x14ac:dyDescent="0.25">
      <c r="A22" s="25" t="s">
        <v>11</v>
      </c>
      <c r="B22" s="49">
        <v>0</v>
      </c>
    </row>
    <row r="23" spans="1:2" ht="15.75" thickBot="1" x14ac:dyDescent="0.25">
      <c r="A23" s="25"/>
      <c r="B23" s="38"/>
    </row>
    <row r="24" spans="1:2" ht="15.75" thickBot="1" x14ac:dyDescent="0.25">
      <c r="A24" s="25" t="s">
        <v>12</v>
      </c>
      <c r="B24" s="49">
        <v>0</v>
      </c>
    </row>
    <row r="25" spans="1:2" ht="15.75" thickBot="1" x14ac:dyDescent="0.25">
      <c r="A25" s="25"/>
      <c r="B25" s="31"/>
    </row>
    <row r="26" spans="1:2" ht="15.75" thickBot="1" x14ac:dyDescent="0.25">
      <c r="A26" s="25" t="s">
        <v>13</v>
      </c>
      <c r="B26" s="34">
        <f>B8+B12+B16+B20+B22+B24</f>
        <v>133.75933367500019</v>
      </c>
    </row>
    <row r="27" spans="1:2" ht="15.75" thickBot="1" x14ac:dyDescent="0.25">
      <c r="A27" s="25"/>
      <c r="B27" s="31"/>
    </row>
    <row r="28" spans="1:2" ht="15.75" thickBot="1" x14ac:dyDescent="0.25">
      <c r="A28" s="25" t="s">
        <v>14</v>
      </c>
      <c r="B28" s="34">
        <f>AVERAGE(B29:B30)</f>
        <v>209738.24763500001</v>
      </c>
    </row>
    <row r="29" spans="1:2" ht="15" x14ac:dyDescent="0.2">
      <c r="A29" s="43" t="s">
        <v>82</v>
      </c>
      <c r="B29" s="50">
        <v>252042.95527000001</v>
      </c>
    </row>
    <row r="30" spans="1:2" ht="31.5" thickBot="1" x14ac:dyDescent="0.25">
      <c r="A30" s="24" t="s">
        <v>83</v>
      </c>
      <c r="B30" s="35">
        <v>167433.54</v>
      </c>
    </row>
    <row r="31" spans="1:2" ht="15.75" thickBot="1" x14ac:dyDescent="0.3">
      <c r="A31" s="26"/>
      <c r="B31" s="31"/>
    </row>
    <row r="32" spans="1:2" ht="15.75" thickBot="1" x14ac:dyDescent="0.25">
      <c r="A32" s="25" t="s">
        <v>15</v>
      </c>
      <c r="B32" s="37">
        <f>B26/B28</f>
        <v>6.3774411764790171E-4</v>
      </c>
    </row>
    <row r="33" spans="1:2" ht="15.75" thickBot="1" x14ac:dyDescent="0.25">
      <c r="A33" s="25"/>
      <c r="B33" s="31"/>
    </row>
    <row r="34" spans="1:2" ht="16.5" thickBot="1" x14ac:dyDescent="0.25">
      <c r="A34" s="27" t="s">
        <v>16</v>
      </c>
      <c r="B34" s="31"/>
    </row>
    <row r="35" spans="1:2" ht="15.75" thickBot="1" x14ac:dyDescent="0.25">
      <c r="A35" s="25" t="s">
        <v>17</v>
      </c>
      <c r="B35" s="80">
        <v>0</v>
      </c>
    </row>
    <row r="36" spans="1:2" ht="15.75" thickBot="1" x14ac:dyDescent="0.25">
      <c r="A36" s="25"/>
      <c r="B36" s="31"/>
    </row>
    <row r="37" spans="1:2" ht="15.75" thickBot="1" x14ac:dyDescent="0.25">
      <c r="A37" s="25" t="s">
        <v>18</v>
      </c>
      <c r="B37" s="53">
        <f>SUM(B38:B46)</f>
        <v>28.449829632451657</v>
      </c>
    </row>
    <row r="38" spans="1:2" ht="15" x14ac:dyDescent="0.2">
      <c r="A38" s="43" t="s">
        <v>19</v>
      </c>
      <c r="B38" s="54">
        <v>0</v>
      </c>
    </row>
    <row r="39" spans="1:2" ht="15" x14ac:dyDescent="0.2">
      <c r="A39" s="52" t="s">
        <v>20</v>
      </c>
      <c r="B39" s="55">
        <v>0</v>
      </c>
    </row>
    <row r="40" spans="1:2" ht="15" x14ac:dyDescent="0.2">
      <c r="A40" s="51" t="s">
        <v>21</v>
      </c>
      <c r="B40" s="55"/>
    </row>
    <row r="41" spans="1:2" ht="15" x14ac:dyDescent="0.2">
      <c r="A41" s="51" t="s">
        <v>22</v>
      </c>
      <c r="B41" s="55"/>
    </row>
    <row r="42" spans="1:2" ht="30" x14ac:dyDescent="0.2">
      <c r="A42" s="51" t="s">
        <v>23</v>
      </c>
      <c r="B42" s="55">
        <v>0</v>
      </c>
    </row>
    <row r="43" spans="1:2" ht="30" x14ac:dyDescent="0.2">
      <c r="A43" s="51" t="s">
        <v>24</v>
      </c>
      <c r="B43" s="55">
        <v>28.449829632451657</v>
      </c>
    </row>
    <row r="44" spans="1:2" ht="30" x14ac:dyDescent="0.2">
      <c r="A44" s="51" t="s">
        <v>25</v>
      </c>
      <c r="B44" s="55">
        <v>0</v>
      </c>
    </row>
    <row r="45" spans="1:2" ht="30" x14ac:dyDescent="0.2">
      <c r="A45" s="51" t="s">
        <v>26</v>
      </c>
      <c r="B45" s="55">
        <v>0</v>
      </c>
    </row>
    <row r="46" spans="1:2" ht="15.75" thickBot="1" x14ac:dyDescent="0.25">
      <c r="A46" s="24" t="s">
        <v>27</v>
      </c>
      <c r="B46" s="56">
        <v>0</v>
      </c>
    </row>
    <row r="47" spans="1:2" ht="15.75" thickBot="1" x14ac:dyDescent="0.25">
      <c r="A47" s="24"/>
      <c r="B47" s="31"/>
    </row>
    <row r="48" spans="1:2" ht="16.5" thickBot="1" x14ac:dyDescent="0.25">
      <c r="A48" s="25" t="s">
        <v>28</v>
      </c>
      <c r="B48" s="82">
        <f>B37/B30</f>
        <v>1.6991714821565414E-4</v>
      </c>
    </row>
    <row r="49" spans="1:2" ht="15.75" thickBot="1" x14ac:dyDescent="0.25">
      <c r="A49" s="24"/>
      <c r="B49" s="79"/>
    </row>
    <row r="50" spans="1:2" ht="15.75" thickBot="1" x14ac:dyDescent="0.25">
      <c r="A50" s="25" t="s">
        <v>29</v>
      </c>
      <c r="B50" s="83">
        <v>2.5000000000000001E-3</v>
      </c>
    </row>
    <row r="51" spans="1:2" ht="15.75" thickBot="1" x14ac:dyDescent="0.25">
      <c r="A51" s="24"/>
      <c r="B51" s="79"/>
    </row>
    <row r="52" spans="1:2" ht="15.75" thickBot="1" x14ac:dyDescent="0.25">
      <c r="A52" s="25" t="s">
        <v>30</v>
      </c>
      <c r="B52" s="83">
        <f>B50-B48</f>
        <v>2.330082851784346E-3</v>
      </c>
    </row>
    <row r="53" spans="1:2" ht="15.75" thickBot="1" x14ac:dyDescent="0.25">
      <c r="A53" s="28"/>
      <c r="B53" s="79"/>
    </row>
    <row r="54" spans="1:2" ht="15.75" thickBot="1" x14ac:dyDescent="0.25">
      <c r="A54" s="25" t="s">
        <v>31</v>
      </c>
      <c r="B54" s="84">
        <v>0</v>
      </c>
    </row>
    <row r="55" spans="1:2" ht="15.75" thickBot="1" x14ac:dyDescent="0.25">
      <c r="A55" s="25" t="s">
        <v>32</v>
      </c>
      <c r="B55" s="85">
        <f>(B37-B54)/B30</f>
        <v>1.6991714821565414E-4</v>
      </c>
    </row>
    <row r="56" spans="1:2" ht="15.75" thickBot="1" x14ac:dyDescent="0.25">
      <c r="A56" s="25"/>
      <c r="B56" s="31"/>
    </row>
    <row r="57" spans="1:2" ht="16.5" thickBot="1" x14ac:dyDescent="0.25">
      <c r="A57" s="27" t="s">
        <v>33</v>
      </c>
      <c r="B57" s="31"/>
    </row>
    <row r="58" spans="1:2" ht="15.75" thickBot="1" x14ac:dyDescent="0.25">
      <c r="A58" s="25"/>
      <c r="B58" s="31"/>
    </row>
    <row r="59" spans="1:2" ht="15.75" thickBot="1" x14ac:dyDescent="0.3">
      <c r="A59" s="25" t="s">
        <v>39</v>
      </c>
      <c r="B59" s="86">
        <f>B26+B37-B54</f>
        <v>162.20916330745186</v>
      </c>
    </row>
    <row r="60" spans="1:2" ht="15.75" thickBot="1" x14ac:dyDescent="0.25">
      <c r="A60" s="25"/>
      <c r="B60" s="31"/>
    </row>
    <row r="61" spans="1:2" ht="15.75" thickBot="1" x14ac:dyDescent="0.25">
      <c r="A61" s="25" t="s">
        <v>35</v>
      </c>
      <c r="B61" s="82">
        <f>B59/B28</f>
        <v>7.7338856949800915E-4</v>
      </c>
    </row>
    <row r="62" spans="1:2" ht="15.75" thickBot="1" x14ac:dyDescent="0.25">
      <c r="A62" s="25"/>
      <c r="B62" s="79"/>
    </row>
    <row r="63" spans="1:2" ht="15.75" thickBot="1" x14ac:dyDescent="0.25">
      <c r="A63" s="25" t="s">
        <v>36</v>
      </c>
      <c r="B63" s="79"/>
    </row>
    <row r="64" spans="1:2" ht="30.75" thickBot="1" x14ac:dyDescent="0.25">
      <c r="A64" s="25" t="s">
        <v>84</v>
      </c>
      <c r="B64" s="83">
        <v>2.5000000000000001E-3</v>
      </c>
    </row>
    <row r="65" spans="1:2" ht="15.75" thickBot="1" x14ac:dyDescent="0.25">
      <c r="A65" s="25" t="s">
        <v>37</v>
      </c>
      <c r="B65" s="81">
        <f>B32+B64</f>
        <v>3.1377441176479019E-3</v>
      </c>
    </row>
  </sheetData>
  <mergeCells count="1">
    <mergeCell ref="B3:B5"/>
  </mergeCells>
  <pageMargins left="0.7" right="0.7" top="0.75" bottom="0.75" header="0.3" footer="0.3"/>
  <pageSetup paperSize="9" scale="67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B65"/>
  <sheetViews>
    <sheetView rightToLeft="1" topLeftCell="A49" workbookViewId="0">
      <selection activeCell="A25" sqref="A1:B1048576"/>
    </sheetView>
  </sheetViews>
  <sheetFormatPr defaultRowHeight="14.25" x14ac:dyDescent="0.2"/>
  <cols>
    <col min="1" max="1" width="103.75" customWidth="1"/>
    <col min="2" max="2" width="16.5" customWidth="1"/>
  </cols>
  <sheetData>
    <row r="1" spans="1:2" ht="18" x14ac:dyDescent="0.2">
      <c r="A1" s="2" t="s">
        <v>88</v>
      </c>
    </row>
    <row r="2" spans="1:2" ht="15" thickBot="1" x14ac:dyDescent="0.25">
      <c r="A2" s="1"/>
    </row>
    <row r="3" spans="1:2" ht="14.25" customHeight="1" x14ac:dyDescent="0.2">
      <c r="A3" s="18" t="s">
        <v>110</v>
      </c>
      <c r="B3" s="106" t="s">
        <v>0</v>
      </c>
    </row>
    <row r="4" spans="1:2" ht="14.25" customHeight="1" x14ac:dyDescent="0.2">
      <c r="A4" s="19"/>
      <c r="B4" s="107"/>
    </row>
    <row r="5" spans="1:2" ht="15" customHeight="1" thickBot="1" x14ac:dyDescent="0.25">
      <c r="A5" s="20" t="s">
        <v>89</v>
      </c>
      <c r="B5" s="108"/>
    </row>
    <row r="6" spans="1:2" ht="15.75" thickBot="1" x14ac:dyDescent="0.25">
      <c r="A6" s="21"/>
      <c r="B6" s="29"/>
    </row>
    <row r="7" spans="1:2" ht="15.75" thickBot="1" x14ac:dyDescent="0.25">
      <c r="A7" s="22" t="s">
        <v>1</v>
      </c>
      <c r="B7" s="30"/>
    </row>
    <row r="8" spans="1:2" ht="15.75" thickBot="1" x14ac:dyDescent="0.25">
      <c r="A8" s="23" t="s">
        <v>2</v>
      </c>
      <c r="B8" s="40">
        <f>SUM(B9:B10)</f>
        <v>577.27126301800013</v>
      </c>
    </row>
    <row r="9" spans="1:2" ht="15" x14ac:dyDescent="0.2">
      <c r="A9" s="43" t="s">
        <v>3</v>
      </c>
      <c r="B9" s="44"/>
    </row>
    <row r="10" spans="1:2" ht="15.75" thickBot="1" x14ac:dyDescent="0.25">
      <c r="A10" s="24" t="s">
        <v>4</v>
      </c>
      <c r="B10" s="45">
        <v>577.27126301800013</v>
      </c>
    </row>
    <row r="11" spans="1:2" ht="15.75" thickBot="1" x14ac:dyDescent="0.25">
      <c r="A11" s="25"/>
      <c r="B11" s="42"/>
    </row>
    <row r="12" spans="1:2" ht="15.75" thickBot="1" x14ac:dyDescent="0.25">
      <c r="A12" s="46" t="s">
        <v>38</v>
      </c>
      <c r="B12" s="40">
        <f>SUM(B13:B14)</f>
        <v>55.376530235000004</v>
      </c>
    </row>
    <row r="13" spans="1:2" ht="15" x14ac:dyDescent="0.2">
      <c r="A13" s="47" t="s">
        <v>5</v>
      </c>
      <c r="B13" s="39"/>
    </row>
    <row r="14" spans="1:2" ht="15.75" thickBot="1" x14ac:dyDescent="0.25">
      <c r="A14" s="24" t="s">
        <v>6</v>
      </c>
      <c r="B14" s="41">
        <v>55.376530235000004</v>
      </c>
    </row>
    <row r="15" spans="1:2" ht="15.75" thickBot="1" x14ac:dyDescent="0.25">
      <c r="A15" s="25"/>
      <c r="B15" s="42"/>
    </row>
    <row r="16" spans="1:2" ht="15.75" thickBot="1" x14ac:dyDescent="0.25">
      <c r="A16" s="25" t="s">
        <v>7</v>
      </c>
      <c r="B16" s="40">
        <f>SUM(B17:B18)</f>
        <v>0</v>
      </c>
    </row>
    <row r="17" spans="1:2" ht="15" x14ac:dyDescent="0.2">
      <c r="A17" s="43" t="s">
        <v>8</v>
      </c>
      <c r="B17" s="39">
        <v>0</v>
      </c>
    </row>
    <row r="18" spans="1:2" ht="15.75" thickBot="1" x14ac:dyDescent="0.25">
      <c r="A18" s="24" t="s">
        <v>9</v>
      </c>
      <c r="B18" s="48"/>
    </row>
    <row r="19" spans="1:2" ht="15.75" thickBot="1" x14ac:dyDescent="0.25">
      <c r="A19" s="25"/>
      <c r="B19" s="31"/>
    </row>
    <row r="20" spans="1:2" ht="15.75" thickBot="1" x14ac:dyDescent="0.25">
      <c r="A20" s="25" t="s">
        <v>10</v>
      </c>
      <c r="B20" s="74"/>
    </row>
    <row r="21" spans="1:2" ht="15.75" thickBot="1" x14ac:dyDescent="0.25">
      <c r="A21" s="25"/>
      <c r="B21" s="38"/>
    </row>
    <row r="22" spans="1:2" ht="15.75" thickBot="1" x14ac:dyDescent="0.25">
      <c r="A22" s="25" t="s">
        <v>11</v>
      </c>
      <c r="B22" s="49">
        <v>0</v>
      </c>
    </row>
    <row r="23" spans="1:2" ht="15.75" thickBot="1" x14ac:dyDescent="0.25">
      <c r="A23" s="25"/>
      <c r="B23" s="38"/>
    </row>
    <row r="24" spans="1:2" ht="15.75" thickBot="1" x14ac:dyDescent="0.25">
      <c r="A24" s="25" t="s">
        <v>12</v>
      </c>
      <c r="B24" s="49">
        <v>0</v>
      </c>
    </row>
    <row r="25" spans="1:2" ht="15.75" thickBot="1" x14ac:dyDescent="0.25">
      <c r="A25" s="25"/>
      <c r="B25" s="31"/>
    </row>
    <row r="26" spans="1:2" ht="15.75" thickBot="1" x14ac:dyDescent="0.25">
      <c r="A26" s="25" t="s">
        <v>13</v>
      </c>
      <c r="B26" s="34">
        <f>B8+B12+B16+B20+B22+B24</f>
        <v>632.64779325300015</v>
      </c>
    </row>
    <row r="27" spans="1:2" ht="15.75" thickBot="1" x14ac:dyDescent="0.25">
      <c r="A27" s="25"/>
      <c r="B27" s="31"/>
    </row>
    <row r="28" spans="1:2" ht="15.75" thickBot="1" x14ac:dyDescent="0.25">
      <c r="A28" s="25" t="s">
        <v>14</v>
      </c>
      <c r="B28" s="34">
        <f>AVERAGE(B29:B30)</f>
        <v>1242374.2987199998</v>
      </c>
    </row>
    <row r="29" spans="1:2" ht="15" x14ac:dyDescent="0.2">
      <c r="A29" s="43" t="s">
        <v>82</v>
      </c>
      <c r="B29" s="50">
        <v>949808.43241999997</v>
      </c>
    </row>
    <row r="30" spans="1:2" ht="31.5" thickBot="1" x14ac:dyDescent="0.25">
      <c r="A30" s="24" t="s">
        <v>83</v>
      </c>
      <c r="B30" s="35">
        <v>1534940.16502</v>
      </c>
    </row>
    <row r="31" spans="1:2" ht="15.75" thickBot="1" x14ac:dyDescent="0.3">
      <c r="A31" s="26"/>
      <c r="B31" s="31"/>
    </row>
    <row r="32" spans="1:2" ht="15.75" thickBot="1" x14ac:dyDescent="0.25">
      <c r="A32" s="25" t="s">
        <v>15</v>
      </c>
      <c r="B32" s="37">
        <f>B26/B28</f>
        <v>5.0922479151798935E-4</v>
      </c>
    </row>
    <row r="33" spans="1:2" ht="15.75" thickBot="1" x14ac:dyDescent="0.25">
      <c r="A33" s="25"/>
      <c r="B33" s="31"/>
    </row>
    <row r="34" spans="1:2" ht="16.5" thickBot="1" x14ac:dyDescent="0.25">
      <c r="A34" s="27" t="s">
        <v>16</v>
      </c>
      <c r="B34" s="31"/>
    </row>
    <row r="35" spans="1:2" ht="15.75" thickBot="1" x14ac:dyDescent="0.25">
      <c r="A35" s="25" t="s">
        <v>17</v>
      </c>
      <c r="B35" s="80">
        <v>0</v>
      </c>
    </row>
    <row r="36" spans="1:2" ht="15.75" thickBot="1" x14ac:dyDescent="0.25">
      <c r="A36" s="25"/>
      <c r="B36" s="31"/>
    </row>
    <row r="37" spans="1:2" ht="15.75" thickBot="1" x14ac:dyDescent="0.25">
      <c r="A37" s="25" t="s">
        <v>18</v>
      </c>
      <c r="B37" s="53">
        <f>SUM(B38:B46)</f>
        <v>299.1614695921665</v>
      </c>
    </row>
    <row r="38" spans="1:2" ht="15" x14ac:dyDescent="0.2">
      <c r="A38" s="43" t="s">
        <v>19</v>
      </c>
      <c r="B38" s="54">
        <v>113.25214638609333</v>
      </c>
    </row>
    <row r="39" spans="1:2" ht="15" x14ac:dyDescent="0.2">
      <c r="A39" s="52" t="s">
        <v>20</v>
      </c>
      <c r="B39" s="55">
        <v>171.74040600000001</v>
      </c>
    </row>
    <row r="40" spans="1:2" ht="15" x14ac:dyDescent="0.2">
      <c r="A40" s="51" t="s">
        <v>21</v>
      </c>
      <c r="B40" s="55"/>
    </row>
    <row r="41" spans="1:2" ht="15" x14ac:dyDescent="0.2">
      <c r="A41" s="51" t="s">
        <v>22</v>
      </c>
      <c r="B41" s="55"/>
    </row>
    <row r="42" spans="1:2" ht="30" x14ac:dyDescent="0.2">
      <c r="A42" s="51" t="s">
        <v>23</v>
      </c>
      <c r="B42" s="55">
        <v>0</v>
      </c>
    </row>
    <row r="43" spans="1:2" ht="30" x14ac:dyDescent="0.2">
      <c r="A43" s="51" t="s">
        <v>24</v>
      </c>
      <c r="B43" s="55">
        <v>4.9105932081279446</v>
      </c>
    </row>
    <row r="44" spans="1:2" ht="30" x14ac:dyDescent="0.2">
      <c r="A44" s="51" t="s">
        <v>25</v>
      </c>
      <c r="B44" s="55">
        <v>9.2583239979452188</v>
      </c>
    </row>
    <row r="45" spans="1:2" ht="30" x14ac:dyDescent="0.2">
      <c r="A45" s="51" t="s">
        <v>26</v>
      </c>
      <c r="B45" s="55">
        <v>0</v>
      </c>
    </row>
    <row r="46" spans="1:2" ht="15.75" thickBot="1" x14ac:dyDescent="0.25">
      <c r="A46" s="24" t="s">
        <v>27</v>
      </c>
      <c r="B46" s="56">
        <v>0</v>
      </c>
    </row>
    <row r="47" spans="1:2" ht="15.75" thickBot="1" x14ac:dyDescent="0.25">
      <c r="A47" s="24"/>
      <c r="B47" s="31"/>
    </row>
    <row r="48" spans="1:2" ht="16.5" thickBot="1" x14ac:dyDescent="0.25">
      <c r="A48" s="25" t="s">
        <v>28</v>
      </c>
      <c r="B48" s="82">
        <f>B37/B30</f>
        <v>1.9490106286212694E-4</v>
      </c>
    </row>
    <row r="49" spans="1:2" ht="15.75" thickBot="1" x14ac:dyDescent="0.25">
      <c r="A49" s="24"/>
      <c r="B49" s="79"/>
    </row>
    <row r="50" spans="1:2" ht="15.75" thickBot="1" x14ac:dyDescent="0.25">
      <c r="A50" s="25" t="s">
        <v>29</v>
      </c>
      <c r="B50" s="83">
        <v>2.5000000000000001E-3</v>
      </c>
    </row>
    <row r="51" spans="1:2" ht="15.75" thickBot="1" x14ac:dyDescent="0.25">
      <c r="A51" s="24"/>
      <c r="B51" s="79"/>
    </row>
    <row r="52" spans="1:2" ht="15.75" thickBot="1" x14ac:dyDescent="0.25">
      <c r="A52" s="25" t="s">
        <v>30</v>
      </c>
      <c r="B52" s="83">
        <f>B50-B48</f>
        <v>2.3050989371378732E-3</v>
      </c>
    </row>
    <row r="53" spans="1:2" ht="15.75" thickBot="1" x14ac:dyDescent="0.25">
      <c r="A53" s="28"/>
      <c r="B53" s="79"/>
    </row>
    <row r="54" spans="1:2" ht="15.75" thickBot="1" x14ac:dyDescent="0.25">
      <c r="A54" s="25" t="s">
        <v>31</v>
      </c>
      <c r="B54" s="84">
        <v>0</v>
      </c>
    </row>
    <row r="55" spans="1:2" ht="15.75" thickBot="1" x14ac:dyDescent="0.25">
      <c r="A55" s="25" t="s">
        <v>32</v>
      </c>
      <c r="B55" s="85">
        <f>(B37-B54)/B30</f>
        <v>1.9490106286212694E-4</v>
      </c>
    </row>
    <row r="56" spans="1:2" ht="15.75" thickBot="1" x14ac:dyDescent="0.25">
      <c r="A56" s="25"/>
      <c r="B56" s="31"/>
    </row>
    <row r="57" spans="1:2" ht="16.5" thickBot="1" x14ac:dyDescent="0.25">
      <c r="A57" s="27" t="s">
        <v>33</v>
      </c>
      <c r="B57" s="31"/>
    </row>
    <row r="58" spans="1:2" ht="15.75" thickBot="1" x14ac:dyDescent="0.25">
      <c r="A58" s="25"/>
      <c r="B58" s="31"/>
    </row>
    <row r="59" spans="1:2" ht="15.75" thickBot="1" x14ac:dyDescent="0.3">
      <c r="A59" s="25" t="s">
        <v>39</v>
      </c>
      <c r="B59" s="86">
        <f>B26+B37-B54</f>
        <v>931.80926284516659</v>
      </c>
    </row>
    <row r="60" spans="1:2" ht="15.75" thickBot="1" x14ac:dyDescent="0.25">
      <c r="A60" s="25"/>
      <c r="B60" s="31"/>
    </row>
    <row r="61" spans="1:2" ht="15.75" thickBot="1" x14ac:dyDescent="0.25">
      <c r="A61" s="25" t="s">
        <v>35</v>
      </c>
      <c r="B61" s="82">
        <f>B59/B28</f>
        <v>7.5002297118122619E-4</v>
      </c>
    </row>
    <row r="62" spans="1:2" ht="15.75" thickBot="1" x14ac:dyDescent="0.25">
      <c r="A62" s="25"/>
      <c r="B62" s="79"/>
    </row>
    <row r="63" spans="1:2" ht="15.75" thickBot="1" x14ac:dyDescent="0.25">
      <c r="A63" s="25" t="s">
        <v>36</v>
      </c>
      <c r="B63" s="79"/>
    </row>
    <row r="64" spans="1:2" ht="30.75" thickBot="1" x14ac:dyDescent="0.25">
      <c r="A64" s="25" t="s">
        <v>84</v>
      </c>
      <c r="B64" s="83">
        <v>2.5000000000000001E-3</v>
      </c>
    </row>
    <row r="65" spans="1:2" ht="15.75" thickBot="1" x14ac:dyDescent="0.25">
      <c r="A65" s="25" t="s">
        <v>37</v>
      </c>
      <c r="B65" s="81">
        <f>B32+B64</f>
        <v>3.0092247915179896E-3</v>
      </c>
    </row>
  </sheetData>
  <mergeCells count="1">
    <mergeCell ref="B3:B5"/>
  </mergeCells>
  <pageMargins left="0.7" right="0.7" top="0.75" bottom="0.75" header="0.3" footer="0.3"/>
  <pageSetup paperSize="9" scale="67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B65"/>
  <sheetViews>
    <sheetView rightToLeft="1" workbookViewId="0">
      <selection activeCell="A25" sqref="A1:B1048576"/>
    </sheetView>
  </sheetViews>
  <sheetFormatPr defaultRowHeight="14.25" x14ac:dyDescent="0.2"/>
  <cols>
    <col min="1" max="1" width="103.75" customWidth="1"/>
    <col min="2" max="2" width="16.5" customWidth="1"/>
  </cols>
  <sheetData>
    <row r="1" spans="1:2" ht="18" x14ac:dyDescent="0.2">
      <c r="A1" s="2" t="s">
        <v>88</v>
      </c>
    </row>
    <row r="2" spans="1:2" ht="15" thickBot="1" x14ac:dyDescent="0.25">
      <c r="A2" s="1"/>
    </row>
    <row r="3" spans="1:2" ht="14.25" customHeight="1" x14ac:dyDescent="0.2">
      <c r="A3" s="18" t="s">
        <v>111</v>
      </c>
      <c r="B3" s="106" t="s">
        <v>0</v>
      </c>
    </row>
    <row r="4" spans="1:2" ht="14.25" customHeight="1" x14ac:dyDescent="0.2">
      <c r="A4" s="19"/>
      <c r="B4" s="107"/>
    </row>
    <row r="5" spans="1:2" ht="15" customHeight="1" thickBot="1" x14ac:dyDescent="0.25">
      <c r="A5" s="20" t="s">
        <v>89</v>
      </c>
      <c r="B5" s="108"/>
    </row>
    <row r="6" spans="1:2" ht="15.75" thickBot="1" x14ac:dyDescent="0.25">
      <c r="A6" s="21"/>
      <c r="B6" s="29"/>
    </row>
    <row r="7" spans="1:2" ht="15.75" thickBot="1" x14ac:dyDescent="0.25">
      <c r="A7" s="22" t="s">
        <v>1</v>
      </c>
      <c r="B7" s="30"/>
    </row>
    <row r="8" spans="1:2" ht="15.75" thickBot="1" x14ac:dyDescent="0.25">
      <c r="A8" s="23" t="s">
        <v>2</v>
      </c>
      <c r="B8" s="40">
        <f>SUM(B9:B10)</f>
        <v>172.04684525300004</v>
      </c>
    </row>
    <row r="9" spans="1:2" ht="15" x14ac:dyDescent="0.2">
      <c r="A9" s="43" t="s">
        <v>3</v>
      </c>
      <c r="B9" s="44"/>
    </row>
    <row r="10" spans="1:2" ht="15.75" thickBot="1" x14ac:dyDescent="0.25">
      <c r="A10" s="24" t="s">
        <v>4</v>
      </c>
      <c r="B10" s="45">
        <v>172.04684525300004</v>
      </c>
    </row>
    <row r="11" spans="1:2" ht="15.75" thickBot="1" x14ac:dyDescent="0.25">
      <c r="A11" s="25"/>
      <c r="B11" s="42"/>
    </row>
    <row r="12" spans="1:2" ht="15.75" thickBot="1" x14ac:dyDescent="0.25">
      <c r="A12" s="46" t="s">
        <v>38</v>
      </c>
      <c r="B12" s="40">
        <f>SUM(B13:B14)</f>
        <v>11.009988529999998</v>
      </c>
    </row>
    <row r="13" spans="1:2" ht="15" x14ac:dyDescent="0.2">
      <c r="A13" s="47" t="s">
        <v>5</v>
      </c>
      <c r="B13" s="39"/>
    </row>
    <row r="14" spans="1:2" ht="15.75" thickBot="1" x14ac:dyDescent="0.25">
      <c r="A14" s="24" t="s">
        <v>6</v>
      </c>
      <c r="B14" s="41">
        <v>11.009988529999998</v>
      </c>
    </row>
    <row r="15" spans="1:2" ht="15.75" thickBot="1" x14ac:dyDescent="0.25">
      <c r="A15" s="25"/>
      <c r="B15" s="42"/>
    </row>
    <row r="16" spans="1:2" ht="15.75" thickBot="1" x14ac:dyDescent="0.25">
      <c r="A16" s="25" t="s">
        <v>7</v>
      </c>
      <c r="B16" s="40">
        <f>SUM(B17:B18)</f>
        <v>0</v>
      </c>
    </row>
    <row r="17" spans="1:2" ht="15" x14ac:dyDescent="0.2">
      <c r="A17" s="43" t="s">
        <v>8</v>
      </c>
      <c r="B17" s="39">
        <v>0</v>
      </c>
    </row>
    <row r="18" spans="1:2" ht="15.75" thickBot="1" x14ac:dyDescent="0.25">
      <c r="A18" s="24" t="s">
        <v>9</v>
      </c>
      <c r="B18" s="48"/>
    </row>
    <row r="19" spans="1:2" ht="15.75" thickBot="1" x14ac:dyDescent="0.25">
      <c r="A19" s="25"/>
      <c r="B19" s="31"/>
    </row>
    <row r="20" spans="1:2" ht="15.75" thickBot="1" x14ac:dyDescent="0.25">
      <c r="A20" s="25" t="s">
        <v>10</v>
      </c>
      <c r="B20" s="74"/>
    </row>
    <row r="21" spans="1:2" ht="15.75" thickBot="1" x14ac:dyDescent="0.25">
      <c r="A21" s="25"/>
      <c r="B21" s="38"/>
    </row>
    <row r="22" spans="1:2" ht="15.75" thickBot="1" x14ac:dyDescent="0.25">
      <c r="A22" s="25" t="s">
        <v>11</v>
      </c>
      <c r="B22" s="49">
        <v>0</v>
      </c>
    </row>
    <row r="23" spans="1:2" ht="15.75" thickBot="1" x14ac:dyDescent="0.25">
      <c r="A23" s="25"/>
      <c r="B23" s="38"/>
    </row>
    <row r="24" spans="1:2" ht="15.75" thickBot="1" x14ac:dyDescent="0.25">
      <c r="A24" s="25" t="s">
        <v>12</v>
      </c>
      <c r="B24" s="49">
        <v>0</v>
      </c>
    </row>
    <row r="25" spans="1:2" ht="15.75" thickBot="1" x14ac:dyDescent="0.25">
      <c r="A25" s="25"/>
      <c r="B25" s="31"/>
    </row>
    <row r="26" spans="1:2" ht="15.75" thickBot="1" x14ac:dyDescent="0.25">
      <c r="A26" s="25" t="s">
        <v>13</v>
      </c>
      <c r="B26" s="34">
        <f>B8+B12+B16+B20+B22+B24</f>
        <v>183.05683378300003</v>
      </c>
    </row>
    <row r="27" spans="1:2" ht="15.75" thickBot="1" x14ac:dyDescent="0.25">
      <c r="A27" s="25"/>
      <c r="B27" s="31"/>
    </row>
    <row r="28" spans="1:2" ht="15.75" thickBot="1" x14ac:dyDescent="0.25">
      <c r="A28" s="25" t="s">
        <v>14</v>
      </c>
      <c r="B28" s="34">
        <f>AVERAGE(B29:B30)</f>
        <v>256394.85789499999</v>
      </c>
    </row>
    <row r="29" spans="1:2" ht="15" x14ac:dyDescent="0.2">
      <c r="A29" s="43" t="s">
        <v>82</v>
      </c>
      <c r="B29" s="50">
        <v>187850.34253999998</v>
      </c>
    </row>
    <row r="30" spans="1:2" ht="31.5" thickBot="1" x14ac:dyDescent="0.25">
      <c r="A30" s="24" t="s">
        <v>83</v>
      </c>
      <c r="B30" s="35">
        <v>324939.37325</v>
      </c>
    </row>
    <row r="31" spans="1:2" ht="15.75" thickBot="1" x14ac:dyDescent="0.3">
      <c r="A31" s="26"/>
      <c r="B31" s="31"/>
    </row>
    <row r="32" spans="1:2" ht="15.75" thickBot="1" x14ac:dyDescent="0.25">
      <c r="A32" s="25" t="s">
        <v>15</v>
      </c>
      <c r="B32" s="37">
        <f>B26/B28</f>
        <v>7.1396452832905995E-4</v>
      </c>
    </row>
    <row r="33" spans="1:2" ht="15.75" thickBot="1" x14ac:dyDescent="0.25">
      <c r="A33" s="25"/>
      <c r="B33" s="31"/>
    </row>
    <row r="34" spans="1:2" ht="16.5" thickBot="1" x14ac:dyDescent="0.25">
      <c r="A34" s="27" t="s">
        <v>16</v>
      </c>
      <c r="B34" s="31"/>
    </row>
    <row r="35" spans="1:2" ht="15.75" thickBot="1" x14ac:dyDescent="0.25">
      <c r="A35" s="25" t="s">
        <v>17</v>
      </c>
      <c r="B35" s="80">
        <v>0</v>
      </c>
    </row>
    <row r="36" spans="1:2" ht="15.75" thickBot="1" x14ac:dyDescent="0.25">
      <c r="A36" s="25"/>
      <c r="B36" s="31"/>
    </row>
    <row r="37" spans="1:2" ht="15.75" thickBot="1" x14ac:dyDescent="0.25">
      <c r="A37" s="25" t="s">
        <v>18</v>
      </c>
      <c r="B37" s="53">
        <f>SUM(B38:B46)</f>
        <v>96.320869546415452</v>
      </c>
    </row>
    <row r="38" spans="1:2" ht="15" x14ac:dyDescent="0.2">
      <c r="A38" s="43" t="s">
        <v>19</v>
      </c>
      <c r="B38" s="54">
        <v>11.073503202195791</v>
      </c>
    </row>
    <row r="39" spans="1:2" ht="15" x14ac:dyDescent="0.2">
      <c r="A39" s="52" t="s">
        <v>20</v>
      </c>
      <c r="B39" s="55">
        <v>73.571916000000002</v>
      </c>
    </row>
    <row r="40" spans="1:2" ht="15" x14ac:dyDescent="0.2">
      <c r="A40" s="51" t="s">
        <v>21</v>
      </c>
      <c r="B40" s="55"/>
    </row>
    <row r="41" spans="1:2" ht="15" x14ac:dyDescent="0.2">
      <c r="A41" s="51" t="s">
        <v>22</v>
      </c>
      <c r="B41" s="55"/>
    </row>
    <row r="42" spans="1:2" ht="30" x14ac:dyDescent="0.2">
      <c r="A42" s="51" t="s">
        <v>23</v>
      </c>
      <c r="B42" s="55">
        <v>3.5860821917808199E-2</v>
      </c>
    </row>
    <row r="43" spans="1:2" ht="30" x14ac:dyDescent="0.2">
      <c r="A43" s="51" t="s">
        <v>24</v>
      </c>
      <c r="B43" s="55">
        <v>9.6382169982607628</v>
      </c>
    </row>
    <row r="44" spans="1:2" ht="30" x14ac:dyDescent="0.2">
      <c r="A44" s="51" t="s">
        <v>25</v>
      </c>
      <c r="B44" s="55">
        <v>2.0013725240410949</v>
      </c>
    </row>
    <row r="45" spans="1:2" ht="30" x14ac:dyDescent="0.2">
      <c r="A45" s="51" t="s">
        <v>26</v>
      </c>
      <c r="B45" s="55">
        <v>0</v>
      </c>
    </row>
    <row r="46" spans="1:2" ht="15.75" thickBot="1" x14ac:dyDescent="0.25">
      <c r="A46" s="24" t="s">
        <v>27</v>
      </c>
      <c r="B46" s="56">
        <v>0</v>
      </c>
    </row>
    <row r="47" spans="1:2" ht="15.75" thickBot="1" x14ac:dyDescent="0.25">
      <c r="A47" s="24"/>
      <c r="B47" s="31"/>
    </row>
    <row r="48" spans="1:2" ht="16.5" thickBot="1" x14ac:dyDescent="0.25">
      <c r="A48" s="25" t="s">
        <v>28</v>
      </c>
      <c r="B48" s="82">
        <f>B37/B30</f>
        <v>2.9642720296720905E-4</v>
      </c>
    </row>
    <row r="49" spans="1:2" ht="15.75" thickBot="1" x14ac:dyDescent="0.25">
      <c r="A49" s="24"/>
      <c r="B49" s="79"/>
    </row>
    <row r="50" spans="1:2" ht="15.75" thickBot="1" x14ac:dyDescent="0.25">
      <c r="A50" s="25" t="s">
        <v>29</v>
      </c>
      <c r="B50" s="83">
        <v>2.5000000000000001E-3</v>
      </c>
    </row>
    <row r="51" spans="1:2" ht="15.75" thickBot="1" x14ac:dyDescent="0.25">
      <c r="A51" s="24"/>
      <c r="B51" s="79"/>
    </row>
    <row r="52" spans="1:2" ht="15.75" thickBot="1" x14ac:dyDescent="0.25">
      <c r="A52" s="25" t="s">
        <v>30</v>
      </c>
      <c r="B52" s="83">
        <f>B50-B48</f>
        <v>2.2035727970327909E-3</v>
      </c>
    </row>
    <row r="53" spans="1:2" ht="15.75" thickBot="1" x14ac:dyDescent="0.25">
      <c r="A53" s="28"/>
      <c r="B53" s="79"/>
    </row>
    <row r="54" spans="1:2" ht="15.75" thickBot="1" x14ac:dyDescent="0.25">
      <c r="A54" s="25" t="s">
        <v>31</v>
      </c>
      <c r="B54" s="84">
        <v>0</v>
      </c>
    </row>
    <row r="55" spans="1:2" ht="15.75" thickBot="1" x14ac:dyDescent="0.25">
      <c r="A55" s="25" t="s">
        <v>32</v>
      </c>
      <c r="B55" s="85">
        <f>(B37-B54)/B30</f>
        <v>2.9642720296720905E-4</v>
      </c>
    </row>
    <row r="56" spans="1:2" ht="15.75" thickBot="1" x14ac:dyDescent="0.25">
      <c r="A56" s="25"/>
      <c r="B56" s="31"/>
    </row>
    <row r="57" spans="1:2" ht="16.5" thickBot="1" x14ac:dyDescent="0.25">
      <c r="A57" s="27" t="s">
        <v>33</v>
      </c>
      <c r="B57" s="31"/>
    </row>
    <row r="58" spans="1:2" ht="15.75" thickBot="1" x14ac:dyDescent="0.25">
      <c r="A58" s="25"/>
      <c r="B58" s="31"/>
    </row>
    <row r="59" spans="1:2" ht="15.75" thickBot="1" x14ac:dyDescent="0.3">
      <c r="A59" s="25" t="s">
        <v>39</v>
      </c>
      <c r="B59" s="86">
        <f>B26+B37-B54</f>
        <v>279.37770332941545</v>
      </c>
    </row>
    <row r="60" spans="1:2" ht="15.75" thickBot="1" x14ac:dyDescent="0.25">
      <c r="A60" s="25"/>
      <c r="B60" s="31"/>
    </row>
    <row r="61" spans="1:2" ht="15.75" thickBot="1" x14ac:dyDescent="0.25">
      <c r="A61" s="25" t="s">
        <v>35</v>
      </c>
      <c r="B61" s="82">
        <f>B59/B28</f>
        <v>1.0896384803622992E-3</v>
      </c>
    </row>
    <row r="62" spans="1:2" ht="15.75" thickBot="1" x14ac:dyDescent="0.25">
      <c r="A62" s="25"/>
      <c r="B62" s="79"/>
    </row>
    <row r="63" spans="1:2" ht="15.75" thickBot="1" x14ac:dyDescent="0.25">
      <c r="A63" s="25" t="s">
        <v>36</v>
      </c>
      <c r="B63" s="79"/>
    </row>
    <row r="64" spans="1:2" ht="30.75" thickBot="1" x14ac:dyDescent="0.25">
      <c r="A64" s="25" t="s">
        <v>84</v>
      </c>
      <c r="B64" s="83">
        <v>2.5000000000000001E-3</v>
      </c>
    </row>
    <row r="65" spans="1:2" ht="15.75" thickBot="1" x14ac:dyDescent="0.25">
      <c r="A65" s="25" t="s">
        <v>37</v>
      </c>
      <c r="B65" s="81">
        <f>B32+B64</f>
        <v>3.2139645283290599E-3</v>
      </c>
    </row>
  </sheetData>
  <mergeCells count="1">
    <mergeCell ref="B3:B5"/>
  </mergeCells>
  <pageMargins left="0.7" right="0.7" top="0.75" bottom="0.75" header="0.3" footer="0.3"/>
  <pageSetup paperSize="9" scale="67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B65"/>
  <sheetViews>
    <sheetView rightToLeft="1" workbookViewId="0">
      <selection activeCell="A25" sqref="A1:B1048576"/>
    </sheetView>
  </sheetViews>
  <sheetFormatPr defaultRowHeight="14.25" x14ac:dyDescent="0.2"/>
  <cols>
    <col min="1" max="1" width="103.75" customWidth="1"/>
    <col min="2" max="2" width="16.5" customWidth="1"/>
  </cols>
  <sheetData>
    <row r="1" spans="1:2" ht="18" x14ac:dyDescent="0.2">
      <c r="A1" s="2" t="s">
        <v>88</v>
      </c>
    </row>
    <row r="2" spans="1:2" ht="15" thickBot="1" x14ac:dyDescent="0.25">
      <c r="A2" s="1"/>
    </row>
    <row r="3" spans="1:2" ht="14.25" customHeight="1" x14ac:dyDescent="0.2">
      <c r="A3" s="18" t="s">
        <v>112</v>
      </c>
      <c r="B3" s="106" t="s">
        <v>0</v>
      </c>
    </row>
    <row r="4" spans="1:2" ht="14.25" customHeight="1" x14ac:dyDescent="0.2">
      <c r="A4" s="19"/>
      <c r="B4" s="107"/>
    </row>
    <row r="5" spans="1:2" ht="15" customHeight="1" thickBot="1" x14ac:dyDescent="0.25">
      <c r="A5" s="20" t="s">
        <v>89</v>
      </c>
      <c r="B5" s="108"/>
    </row>
    <row r="6" spans="1:2" ht="15.75" thickBot="1" x14ac:dyDescent="0.25">
      <c r="A6" s="21"/>
      <c r="B6" s="29"/>
    </row>
    <row r="7" spans="1:2" ht="15.75" thickBot="1" x14ac:dyDescent="0.25">
      <c r="A7" s="22" t="s">
        <v>1</v>
      </c>
      <c r="B7" s="30"/>
    </row>
    <row r="8" spans="1:2" ht="15.75" thickBot="1" x14ac:dyDescent="0.25">
      <c r="A8" s="23" t="s">
        <v>2</v>
      </c>
      <c r="B8" s="40">
        <f>SUM(B9:B10)</f>
        <v>50.852820395999998</v>
      </c>
    </row>
    <row r="9" spans="1:2" ht="15" x14ac:dyDescent="0.2">
      <c r="A9" s="43" t="s">
        <v>3</v>
      </c>
      <c r="B9" s="44"/>
    </row>
    <row r="10" spans="1:2" ht="15.75" thickBot="1" x14ac:dyDescent="0.25">
      <c r="A10" s="24" t="s">
        <v>4</v>
      </c>
      <c r="B10" s="45">
        <v>50.852820395999998</v>
      </c>
    </row>
    <row r="11" spans="1:2" ht="15.75" thickBot="1" x14ac:dyDescent="0.25">
      <c r="A11" s="25"/>
      <c r="B11" s="42"/>
    </row>
    <row r="12" spans="1:2" ht="15.75" thickBot="1" x14ac:dyDescent="0.25">
      <c r="A12" s="46" t="s">
        <v>38</v>
      </c>
      <c r="B12" s="40">
        <f>SUM(B13:B14)</f>
        <v>6.7097672300000006</v>
      </c>
    </row>
    <row r="13" spans="1:2" ht="15" x14ac:dyDescent="0.2">
      <c r="A13" s="47" t="s">
        <v>5</v>
      </c>
      <c r="B13" s="39"/>
    </row>
    <row r="14" spans="1:2" ht="15.75" thickBot="1" x14ac:dyDescent="0.25">
      <c r="A14" s="24" t="s">
        <v>6</v>
      </c>
      <c r="B14" s="41">
        <v>6.7097672300000006</v>
      </c>
    </row>
    <row r="15" spans="1:2" ht="15.75" thickBot="1" x14ac:dyDescent="0.25">
      <c r="A15" s="25"/>
      <c r="B15" s="42"/>
    </row>
    <row r="16" spans="1:2" ht="15.75" thickBot="1" x14ac:dyDescent="0.25">
      <c r="A16" s="25" t="s">
        <v>7</v>
      </c>
      <c r="B16" s="40">
        <f>SUM(B17:B18)</f>
        <v>0</v>
      </c>
    </row>
    <row r="17" spans="1:2" ht="15" x14ac:dyDescent="0.2">
      <c r="A17" s="43" t="s">
        <v>8</v>
      </c>
      <c r="B17" s="39">
        <v>0</v>
      </c>
    </row>
    <row r="18" spans="1:2" ht="15.75" thickBot="1" x14ac:dyDescent="0.25">
      <c r="A18" s="24" t="s">
        <v>9</v>
      </c>
      <c r="B18" s="48"/>
    </row>
    <row r="19" spans="1:2" ht="15.75" thickBot="1" x14ac:dyDescent="0.25">
      <c r="A19" s="25"/>
      <c r="B19" s="31"/>
    </row>
    <row r="20" spans="1:2" ht="15.75" thickBot="1" x14ac:dyDescent="0.25">
      <c r="A20" s="25" t="s">
        <v>10</v>
      </c>
      <c r="B20" s="74"/>
    </row>
    <row r="21" spans="1:2" ht="15.75" thickBot="1" x14ac:dyDescent="0.25">
      <c r="A21" s="25"/>
      <c r="B21" s="38"/>
    </row>
    <row r="22" spans="1:2" ht="15.75" thickBot="1" x14ac:dyDescent="0.25">
      <c r="A22" s="25" t="s">
        <v>11</v>
      </c>
      <c r="B22" s="49">
        <v>0</v>
      </c>
    </row>
    <row r="23" spans="1:2" ht="15.75" thickBot="1" x14ac:dyDescent="0.25">
      <c r="A23" s="25"/>
      <c r="B23" s="38"/>
    </row>
    <row r="24" spans="1:2" ht="15.75" thickBot="1" x14ac:dyDescent="0.25">
      <c r="A24" s="25" t="s">
        <v>12</v>
      </c>
      <c r="B24" s="49">
        <v>0</v>
      </c>
    </row>
    <row r="25" spans="1:2" ht="15.75" thickBot="1" x14ac:dyDescent="0.25">
      <c r="A25" s="25"/>
      <c r="B25" s="31"/>
    </row>
    <row r="26" spans="1:2" ht="15.75" thickBot="1" x14ac:dyDescent="0.25">
      <c r="A26" s="25" t="s">
        <v>13</v>
      </c>
      <c r="B26" s="34">
        <f>B8+B12+B16+B20+B22+B24</f>
        <v>57.562587625999996</v>
      </c>
    </row>
    <row r="27" spans="1:2" ht="15.75" thickBot="1" x14ac:dyDescent="0.25">
      <c r="A27" s="25"/>
      <c r="B27" s="31"/>
    </row>
    <row r="28" spans="1:2" ht="15.75" thickBot="1" x14ac:dyDescent="0.25">
      <c r="A28" s="25" t="s">
        <v>14</v>
      </c>
      <c r="B28" s="34">
        <f>AVERAGE(B29:B30)</f>
        <v>124605.38146999999</v>
      </c>
    </row>
    <row r="29" spans="1:2" ht="15" x14ac:dyDescent="0.2">
      <c r="A29" s="43" t="s">
        <v>82</v>
      </c>
      <c r="B29" s="50">
        <v>101124.09019</v>
      </c>
    </row>
    <row r="30" spans="1:2" ht="31.5" thickBot="1" x14ac:dyDescent="0.25">
      <c r="A30" s="24" t="s">
        <v>83</v>
      </c>
      <c r="B30" s="35">
        <v>148086.67275</v>
      </c>
    </row>
    <row r="31" spans="1:2" ht="15.75" thickBot="1" x14ac:dyDescent="0.3">
      <c r="A31" s="26"/>
      <c r="B31" s="31"/>
    </row>
    <row r="32" spans="1:2" ht="15.75" thickBot="1" x14ac:dyDescent="0.25">
      <c r="A32" s="25" t="s">
        <v>15</v>
      </c>
      <c r="B32" s="37">
        <f>B26/B28</f>
        <v>4.6195908191861497E-4</v>
      </c>
    </row>
    <row r="33" spans="1:2" ht="15.75" thickBot="1" x14ac:dyDescent="0.25">
      <c r="A33" s="25"/>
      <c r="B33" s="31"/>
    </row>
    <row r="34" spans="1:2" ht="16.5" thickBot="1" x14ac:dyDescent="0.25">
      <c r="A34" s="27" t="s">
        <v>16</v>
      </c>
      <c r="B34" s="31"/>
    </row>
    <row r="35" spans="1:2" ht="15.75" thickBot="1" x14ac:dyDescent="0.25">
      <c r="A35" s="25" t="s">
        <v>17</v>
      </c>
      <c r="B35" s="80">
        <v>0</v>
      </c>
    </row>
    <row r="36" spans="1:2" ht="15.75" thickBot="1" x14ac:dyDescent="0.25">
      <c r="A36" s="25"/>
      <c r="B36" s="31"/>
    </row>
    <row r="37" spans="1:2" ht="15.75" thickBot="1" x14ac:dyDescent="0.25">
      <c r="A37" s="25" t="s">
        <v>18</v>
      </c>
      <c r="B37" s="53">
        <f>SUM(B38:B46)</f>
        <v>23.154052150045747</v>
      </c>
    </row>
    <row r="38" spans="1:2" ht="15" x14ac:dyDescent="0.2">
      <c r="A38" s="43" t="s">
        <v>19</v>
      </c>
      <c r="B38" s="54">
        <v>23.154052150045747</v>
      </c>
    </row>
    <row r="39" spans="1:2" ht="15" x14ac:dyDescent="0.2">
      <c r="A39" s="52" t="s">
        <v>20</v>
      </c>
      <c r="B39" s="55">
        <v>0</v>
      </c>
    </row>
    <row r="40" spans="1:2" ht="15" x14ac:dyDescent="0.2">
      <c r="A40" s="51" t="s">
        <v>21</v>
      </c>
      <c r="B40" s="55"/>
    </row>
    <row r="41" spans="1:2" ht="15" x14ac:dyDescent="0.2">
      <c r="A41" s="51" t="s">
        <v>22</v>
      </c>
      <c r="B41" s="55"/>
    </row>
    <row r="42" spans="1:2" ht="30" x14ac:dyDescent="0.2">
      <c r="A42" s="51" t="s">
        <v>23</v>
      </c>
      <c r="B42" s="55">
        <v>0</v>
      </c>
    </row>
    <row r="43" spans="1:2" ht="30" x14ac:dyDescent="0.2">
      <c r="A43" s="51" t="s">
        <v>24</v>
      </c>
      <c r="B43" s="55">
        <v>0</v>
      </c>
    </row>
    <row r="44" spans="1:2" ht="30" x14ac:dyDescent="0.2">
      <c r="A44" s="51" t="s">
        <v>25</v>
      </c>
      <c r="B44" s="55">
        <v>0</v>
      </c>
    </row>
    <row r="45" spans="1:2" ht="30" x14ac:dyDescent="0.2">
      <c r="A45" s="51" t="s">
        <v>26</v>
      </c>
      <c r="B45" s="55">
        <v>0</v>
      </c>
    </row>
    <row r="46" spans="1:2" ht="15.75" thickBot="1" x14ac:dyDescent="0.25">
      <c r="A46" s="24" t="s">
        <v>27</v>
      </c>
      <c r="B46" s="56">
        <v>0</v>
      </c>
    </row>
    <row r="47" spans="1:2" ht="15.75" thickBot="1" x14ac:dyDescent="0.25">
      <c r="A47" s="24"/>
      <c r="B47" s="31"/>
    </row>
    <row r="48" spans="1:2" ht="16.5" thickBot="1" x14ac:dyDescent="0.25">
      <c r="A48" s="25" t="s">
        <v>28</v>
      </c>
      <c r="B48" s="82">
        <f>B37/B30</f>
        <v>1.5635473280660732E-4</v>
      </c>
    </row>
    <row r="49" spans="1:2" ht="15.75" thickBot="1" x14ac:dyDescent="0.25">
      <c r="A49" s="24"/>
      <c r="B49" s="79"/>
    </row>
    <row r="50" spans="1:2" ht="15.75" thickBot="1" x14ac:dyDescent="0.25">
      <c r="A50" s="25" t="s">
        <v>29</v>
      </c>
      <c r="B50" s="83">
        <v>1.5E-3</v>
      </c>
    </row>
    <row r="51" spans="1:2" ht="15.75" thickBot="1" x14ac:dyDescent="0.25">
      <c r="A51" s="24"/>
      <c r="B51" s="79"/>
    </row>
    <row r="52" spans="1:2" ht="15.75" thickBot="1" x14ac:dyDescent="0.25">
      <c r="A52" s="25" t="s">
        <v>30</v>
      </c>
      <c r="B52" s="83">
        <f>B50-B48</f>
        <v>1.3436452671933927E-3</v>
      </c>
    </row>
    <row r="53" spans="1:2" ht="15.75" thickBot="1" x14ac:dyDescent="0.25">
      <c r="A53" s="28"/>
      <c r="B53" s="79"/>
    </row>
    <row r="54" spans="1:2" ht="15.75" thickBot="1" x14ac:dyDescent="0.25">
      <c r="A54" s="25" t="s">
        <v>31</v>
      </c>
      <c r="B54" s="84">
        <v>0</v>
      </c>
    </row>
    <row r="55" spans="1:2" ht="15.75" thickBot="1" x14ac:dyDescent="0.25">
      <c r="A55" s="25" t="s">
        <v>32</v>
      </c>
      <c r="B55" s="85">
        <f>(B37-B54)/B30</f>
        <v>1.5635473280660732E-4</v>
      </c>
    </row>
    <row r="56" spans="1:2" ht="15.75" thickBot="1" x14ac:dyDescent="0.25">
      <c r="A56" s="25"/>
      <c r="B56" s="31"/>
    </row>
    <row r="57" spans="1:2" ht="16.5" thickBot="1" x14ac:dyDescent="0.25">
      <c r="A57" s="27" t="s">
        <v>33</v>
      </c>
      <c r="B57" s="31"/>
    </row>
    <row r="58" spans="1:2" ht="15.75" thickBot="1" x14ac:dyDescent="0.25">
      <c r="A58" s="25"/>
      <c r="B58" s="31"/>
    </row>
    <row r="59" spans="1:2" ht="15.75" thickBot="1" x14ac:dyDescent="0.3">
      <c r="A59" s="25" t="s">
        <v>39</v>
      </c>
      <c r="B59" s="86">
        <f>B26+B37-B54</f>
        <v>80.716639776045739</v>
      </c>
    </row>
    <row r="60" spans="1:2" ht="15.75" thickBot="1" x14ac:dyDescent="0.25">
      <c r="A60" s="25"/>
      <c r="B60" s="31"/>
    </row>
    <row r="61" spans="1:2" ht="15.75" thickBot="1" x14ac:dyDescent="0.25">
      <c r="A61" s="25" t="s">
        <v>35</v>
      </c>
      <c r="B61" s="82">
        <f>B59/B28</f>
        <v>6.4777812020485714E-4</v>
      </c>
    </row>
    <row r="62" spans="1:2" ht="15.75" thickBot="1" x14ac:dyDescent="0.25">
      <c r="A62" s="25"/>
      <c r="B62" s="79"/>
    </row>
    <row r="63" spans="1:2" ht="15.75" thickBot="1" x14ac:dyDescent="0.25">
      <c r="A63" s="25" t="s">
        <v>36</v>
      </c>
      <c r="B63" s="79"/>
    </row>
    <row r="64" spans="1:2" ht="30.75" thickBot="1" x14ac:dyDescent="0.25">
      <c r="A64" s="25" t="s">
        <v>84</v>
      </c>
      <c r="B64" s="83">
        <v>1.5E-3</v>
      </c>
    </row>
    <row r="65" spans="1:2" ht="15.75" thickBot="1" x14ac:dyDescent="0.25">
      <c r="A65" s="25" t="s">
        <v>37</v>
      </c>
      <c r="B65" s="81">
        <f>B32+B64</f>
        <v>1.9619590819186152E-3</v>
      </c>
    </row>
  </sheetData>
  <mergeCells count="1">
    <mergeCell ref="B3:B5"/>
  </mergeCells>
  <pageMargins left="0.7" right="0.7" top="0.75" bottom="0.75" header="0.3" footer="0.3"/>
  <pageSetup paperSize="9" scale="67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B65"/>
  <sheetViews>
    <sheetView rightToLeft="1" workbookViewId="0">
      <selection activeCell="A25" sqref="A1:B1048576"/>
    </sheetView>
  </sheetViews>
  <sheetFormatPr defaultRowHeight="14.25" x14ac:dyDescent="0.2"/>
  <cols>
    <col min="1" max="1" width="103.75" customWidth="1"/>
    <col min="2" max="2" width="16.5" customWidth="1"/>
  </cols>
  <sheetData>
    <row r="1" spans="1:2" ht="18" x14ac:dyDescent="0.2">
      <c r="A1" s="2" t="s">
        <v>88</v>
      </c>
    </row>
    <row r="2" spans="1:2" ht="15" thickBot="1" x14ac:dyDescent="0.25">
      <c r="A2" s="1"/>
    </row>
    <row r="3" spans="1:2" ht="14.25" customHeight="1" x14ac:dyDescent="0.2">
      <c r="A3" s="18" t="s">
        <v>113</v>
      </c>
      <c r="B3" s="106" t="s">
        <v>0</v>
      </c>
    </row>
    <row r="4" spans="1:2" ht="14.25" customHeight="1" x14ac:dyDescent="0.2">
      <c r="A4" s="19"/>
      <c r="B4" s="107"/>
    </row>
    <row r="5" spans="1:2" ht="15" customHeight="1" thickBot="1" x14ac:dyDescent="0.25">
      <c r="A5" s="20" t="s">
        <v>89</v>
      </c>
      <c r="B5" s="108"/>
    </row>
    <row r="6" spans="1:2" ht="15.75" thickBot="1" x14ac:dyDescent="0.25">
      <c r="A6" s="21"/>
      <c r="B6" s="29"/>
    </row>
    <row r="7" spans="1:2" ht="15.75" thickBot="1" x14ac:dyDescent="0.25">
      <c r="A7" s="22" t="s">
        <v>1</v>
      </c>
      <c r="B7" s="30"/>
    </row>
    <row r="8" spans="1:2" ht="15.75" thickBot="1" x14ac:dyDescent="0.25">
      <c r="A8" s="23" t="s">
        <v>2</v>
      </c>
      <c r="B8" s="40">
        <f>SUM(B9:B10)</f>
        <v>61.532960120000013</v>
      </c>
    </row>
    <row r="9" spans="1:2" ht="15" x14ac:dyDescent="0.2">
      <c r="A9" s="43" t="s">
        <v>3</v>
      </c>
      <c r="B9" s="44"/>
    </row>
    <row r="10" spans="1:2" ht="15.75" thickBot="1" x14ac:dyDescent="0.25">
      <c r="A10" s="24" t="s">
        <v>4</v>
      </c>
      <c r="B10" s="45">
        <v>61.532960120000013</v>
      </c>
    </row>
    <row r="11" spans="1:2" ht="15.75" thickBot="1" x14ac:dyDescent="0.25">
      <c r="A11" s="25"/>
      <c r="B11" s="42"/>
    </row>
    <row r="12" spans="1:2" ht="15.75" thickBot="1" x14ac:dyDescent="0.25">
      <c r="A12" s="46" t="s">
        <v>38</v>
      </c>
      <c r="B12" s="40">
        <f>SUM(B13:B14)</f>
        <v>11.098330000000001</v>
      </c>
    </row>
    <row r="13" spans="1:2" ht="15" x14ac:dyDescent="0.2">
      <c r="A13" s="47" t="s">
        <v>5</v>
      </c>
      <c r="B13" s="39"/>
    </row>
    <row r="14" spans="1:2" ht="15.75" thickBot="1" x14ac:dyDescent="0.25">
      <c r="A14" s="24" t="s">
        <v>6</v>
      </c>
      <c r="B14" s="41">
        <v>11.098330000000001</v>
      </c>
    </row>
    <row r="15" spans="1:2" ht="15.75" thickBot="1" x14ac:dyDescent="0.25">
      <c r="A15" s="25"/>
      <c r="B15" s="42"/>
    </row>
    <row r="16" spans="1:2" ht="15.75" thickBot="1" x14ac:dyDescent="0.25">
      <c r="A16" s="25" t="s">
        <v>7</v>
      </c>
      <c r="B16" s="40">
        <f>SUM(B17:B18)</f>
        <v>0</v>
      </c>
    </row>
    <row r="17" spans="1:2" ht="15" x14ac:dyDescent="0.2">
      <c r="A17" s="43" t="s">
        <v>8</v>
      </c>
      <c r="B17" s="39">
        <v>0</v>
      </c>
    </row>
    <row r="18" spans="1:2" ht="15.75" thickBot="1" x14ac:dyDescent="0.25">
      <c r="A18" s="24" t="s">
        <v>9</v>
      </c>
      <c r="B18" s="48"/>
    </row>
    <row r="19" spans="1:2" ht="15.75" thickBot="1" x14ac:dyDescent="0.25">
      <c r="A19" s="25"/>
      <c r="B19" s="31"/>
    </row>
    <row r="20" spans="1:2" ht="15.75" thickBot="1" x14ac:dyDescent="0.25">
      <c r="A20" s="25" t="s">
        <v>10</v>
      </c>
      <c r="B20" s="74"/>
    </row>
    <row r="21" spans="1:2" ht="15.75" thickBot="1" x14ac:dyDescent="0.25">
      <c r="A21" s="25"/>
      <c r="B21" s="38"/>
    </row>
    <row r="22" spans="1:2" ht="15.75" thickBot="1" x14ac:dyDescent="0.25">
      <c r="A22" s="25" t="s">
        <v>11</v>
      </c>
      <c r="B22" s="49">
        <v>0</v>
      </c>
    </row>
    <row r="23" spans="1:2" ht="15.75" thickBot="1" x14ac:dyDescent="0.25">
      <c r="A23" s="25"/>
      <c r="B23" s="38"/>
    </row>
    <row r="24" spans="1:2" ht="15.75" thickBot="1" x14ac:dyDescent="0.25">
      <c r="A24" s="25" t="s">
        <v>12</v>
      </c>
      <c r="B24" s="49">
        <v>0</v>
      </c>
    </row>
    <row r="25" spans="1:2" ht="15.75" thickBot="1" x14ac:dyDescent="0.25">
      <c r="A25" s="25"/>
      <c r="B25" s="31"/>
    </row>
    <row r="26" spans="1:2" ht="15.75" thickBot="1" x14ac:dyDescent="0.25">
      <c r="A26" s="25" t="s">
        <v>13</v>
      </c>
      <c r="B26" s="34">
        <f>B8+B12+B16+B20+B22+B24</f>
        <v>72.631290120000017</v>
      </c>
    </row>
    <row r="27" spans="1:2" ht="15.75" thickBot="1" x14ac:dyDescent="0.25">
      <c r="A27" s="25"/>
      <c r="B27" s="31"/>
    </row>
    <row r="28" spans="1:2" ht="15.75" thickBot="1" x14ac:dyDescent="0.25">
      <c r="A28" s="25" t="s">
        <v>14</v>
      </c>
      <c r="B28" s="34">
        <f>AVERAGE(B29:B30)</f>
        <v>303702.93320999999</v>
      </c>
    </row>
    <row r="29" spans="1:2" ht="15" x14ac:dyDescent="0.2">
      <c r="A29" s="43" t="s">
        <v>82</v>
      </c>
      <c r="B29" s="50">
        <v>415879.11229000002</v>
      </c>
    </row>
    <row r="30" spans="1:2" ht="31.5" thickBot="1" x14ac:dyDescent="0.25">
      <c r="A30" s="24" t="s">
        <v>83</v>
      </c>
      <c r="B30" s="35">
        <v>191526.75412999999</v>
      </c>
    </row>
    <row r="31" spans="1:2" ht="15.75" thickBot="1" x14ac:dyDescent="0.3">
      <c r="A31" s="26"/>
      <c r="B31" s="31"/>
    </row>
    <row r="32" spans="1:2" ht="15.75" thickBot="1" x14ac:dyDescent="0.25">
      <c r="A32" s="25" t="s">
        <v>15</v>
      </c>
      <c r="B32" s="37">
        <f>B26/B28</f>
        <v>2.3915241565934436E-4</v>
      </c>
    </row>
    <row r="33" spans="1:2" ht="15.75" thickBot="1" x14ac:dyDescent="0.25">
      <c r="A33" s="25"/>
      <c r="B33" s="31"/>
    </row>
    <row r="34" spans="1:2" ht="16.5" thickBot="1" x14ac:dyDescent="0.25">
      <c r="A34" s="27" t="s">
        <v>16</v>
      </c>
      <c r="B34" s="31"/>
    </row>
    <row r="35" spans="1:2" ht="15.75" thickBot="1" x14ac:dyDescent="0.25">
      <c r="A35" s="25" t="s">
        <v>17</v>
      </c>
      <c r="B35" s="80">
        <v>0</v>
      </c>
    </row>
    <row r="36" spans="1:2" ht="15.75" thickBot="1" x14ac:dyDescent="0.25">
      <c r="A36" s="25"/>
      <c r="B36" s="31"/>
    </row>
    <row r="37" spans="1:2" ht="15.75" thickBot="1" x14ac:dyDescent="0.25">
      <c r="A37" s="25" t="s">
        <v>18</v>
      </c>
      <c r="B37" s="53">
        <f>SUM(B38:B46)</f>
        <v>65.993073450022294</v>
      </c>
    </row>
    <row r="38" spans="1:2" ht="15" x14ac:dyDescent="0.2">
      <c r="A38" s="43" t="s">
        <v>19</v>
      </c>
      <c r="B38" s="54">
        <v>0</v>
      </c>
    </row>
    <row r="39" spans="1:2" ht="15" x14ac:dyDescent="0.2">
      <c r="A39" s="52" t="s">
        <v>20</v>
      </c>
      <c r="B39" s="55">
        <v>0</v>
      </c>
    </row>
    <row r="40" spans="1:2" ht="15" x14ac:dyDescent="0.2">
      <c r="A40" s="51" t="s">
        <v>21</v>
      </c>
      <c r="B40" s="55"/>
    </row>
    <row r="41" spans="1:2" ht="15" x14ac:dyDescent="0.2">
      <c r="A41" s="51" t="s">
        <v>22</v>
      </c>
      <c r="B41" s="55"/>
    </row>
    <row r="42" spans="1:2" ht="30" x14ac:dyDescent="0.2">
      <c r="A42" s="51" t="s">
        <v>23</v>
      </c>
      <c r="B42" s="55">
        <v>21.059355109111369</v>
      </c>
    </row>
    <row r="43" spans="1:2" ht="30" x14ac:dyDescent="0.2">
      <c r="A43" s="51" t="s">
        <v>24</v>
      </c>
      <c r="B43" s="55">
        <v>44.933718340910929</v>
      </c>
    </row>
    <row r="44" spans="1:2" ht="30" x14ac:dyDescent="0.2">
      <c r="A44" s="51" t="s">
        <v>25</v>
      </c>
      <c r="B44" s="55">
        <v>0</v>
      </c>
    </row>
    <row r="45" spans="1:2" ht="30" x14ac:dyDescent="0.2">
      <c r="A45" s="51" t="s">
        <v>26</v>
      </c>
      <c r="B45" s="55">
        <v>0</v>
      </c>
    </row>
    <row r="46" spans="1:2" ht="15.75" thickBot="1" x14ac:dyDescent="0.25">
      <c r="A46" s="24" t="s">
        <v>27</v>
      </c>
      <c r="B46" s="56">
        <v>0</v>
      </c>
    </row>
    <row r="47" spans="1:2" ht="15.75" thickBot="1" x14ac:dyDescent="0.25">
      <c r="A47" s="24"/>
      <c r="B47" s="31"/>
    </row>
    <row r="48" spans="1:2" ht="16.5" thickBot="1" x14ac:dyDescent="0.25">
      <c r="A48" s="25" t="s">
        <v>28</v>
      </c>
      <c r="B48" s="82">
        <f>B37/B30</f>
        <v>3.4456321128498364E-4</v>
      </c>
    </row>
    <row r="49" spans="1:2" ht="15.75" thickBot="1" x14ac:dyDescent="0.25">
      <c r="A49" s="24"/>
      <c r="B49" s="79"/>
    </row>
    <row r="50" spans="1:2" ht="15.75" thickBot="1" x14ac:dyDescent="0.25">
      <c r="A50" s="25" t="s">
        <v>29</v>
      </c>
      <c r="B50" s="83">
        <v>2.5000000000000001E-3</v>
      </c>
    </row>
    <row r="51" spans="1:2" ht="15.75" thickBot="1" x14ac:dyDescent="0.25">
      <c r="A51" s="24"/>
      <c r="B51" s="79"/>
    </row>
    <row r="52" spans="1:2" ht="15.75" thickBot="1" x14ac:dyDescent="0.25">
      <c r="A52" s="25" t="s">
        <v>30</v>
      </c>
      <c r="B52" s="83">
        <f>B50-B48</f>
        <v>2.1554367887150162E-3</v>
      </c>
    </row>
    <row r="53" spans="1:2" ht="15.75" thickBot="1" x14ac:dyDescent="0.25">
      <c r="A53" s="28"/>
      <c r="B53" s="79"/>
    </row>
    <row r="54" spans="1:2" ht="15.75" thickBot="1" x14ac:dyDescent="0.25">
      <c r="A54" s="25" t="s">
        <v>31</v>
      </c>
      <c r="B54" s="84">
        <v>0</v>
      </c>
    </row>
    <row r="55" spans="1:2" ht="15.75" thickBot="1" x14ac:dyDescent="0.25">
      <c r="A55" s="25" t="s">
        <v>32</v>
      </c>
      <c r="B55" s="85">
        <f>(B37-B54)/B30</f>
        <v>3.4456321128498364E-4</v>
      </c>
    </row>
    <row r="56" spans="1:2" ht="15.75" thickBot="1" x14ac:dyDescent="0.25">
      <c r="A56" s="25"/>
      <c r="B56" s="31"/>
    </row>
    <row r="57" spans="1:2" ht="16.5" thickBot="1" x14ac:dyDescent="0.25">
      <c r="A57" s="27" t="s">
        <v>33</v>
      </c>
      <c r="B57" s="31"/>
    </row>
    <row r="58" spans="1:2" ht="15.75" thickBot="1" x14ac:dyDescent="0.25">
      <c r="A58" s="25"/>
      <c r="B58" s="31"/>
    </row>
    <row r="59" spans="1:2" ht="15.75" thickBot="1" x14ac:dyDescent="0.3">
      <c r="A59" s="25" t="s">
        <v>39</v>
      </c>
      <c r="B59" s="86">
        <f>B26+B37-B54</f>
        <v>138.6243635700223</v>
      </c>
    </row>
    <row r="60" spans="1:2" ht="15.75" thickBot="1" x14ac:dyDescent="0.25">
      <c r="A60" s="25"/>
      <c r="B60" s="31"/>
    </row>
    <row r="61" spans="1:2" ht="15.75" thickBot="1" x14ac:dyDescent="0.25">
      <c r="A61" s="25" t="s">
        <v>35</v>
      </c>
      <c r="B61" s="82">
        <f>B59/B28</f>
        <v>4.5644723317231968E-4</v>
      </c>
    </row>
    <row r="62" spans="1:2" ht="15.75" thickBot="1" x14ac:dyDescent="0.25">
      <c r="A62" s="25"/>
      <c r="B62" s="79"/>
    </row>
    <row r="63" spans="1:2" ht="15.75" thickBot="1" x14ac:dyDescent="0.25">
      <c r="A63" s="25" t="s">
        <v>36</v>
      </c>
      <c r="B63" s="79"/>
    </row>
    <row r="64" spans="1:2" ht="30.75" thickBot="1" x14ac:dyDescent="0.25">
      <c r="A64" s="25" t="s">
        <v>84</v>
      </c>
      <c r="B64" s="83">
        <v>2.5000000000000001E-3</v>
      </c>
    </row>
    <row r="65" spans="1:2" ht="15.75" thickBot="1" x14ac:dyDescent="0.25">
      <c r="A65" s="25" t="s">
        <v>37</v>
      </c>
      <c r="B65" s="81">
        <f>B32+B64</f>
        <v>2.7391524156593445E-3</v>
      </c>
    </row>
  </sheetData>
  <mergeCells count="1">
    <mergeCell ref="B3:B5"/>
  </mergeCells>
  <pageMargins left="0.7" right="0.7" top="0.75" bottom="0.75" header="0.3" footer="0.3"/>
  <pageSetup paperSize="9" scale="67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B65"/>
  <sheetViews>
    <sheetView rightToLeft="1" workbookViewId="0">
      <selection activeCell="A25" sqref="A1:B1048576"/>
    </sheetView>
  </sheetViews>
  <sheetFormatPr defaultRowHeight="14.25" x14ac:dyDescent="0.2"/>
  <cols>
    <col min="1" max="1" width="103.75" customWidth="1"/>
    <col min="2" max="2" width="16.5" customWidth="1"/>
  </cols>
  <sheetData>
    <row r="1" spans="1:2" ht="18" x14ac:dyDescent="0.2">
      <c r="A1" s="2" t="s">
        <v>88</v>
      </c>
    </row>
    <row r="2" spans="1:2" ht="15" thickBot="1" x14ac:dyDescent="0.25">
      <c r="A2" s="1"/>
    </row>
    <row r="3" spans="1:2" ht="14.25" customHeight="1" x14ac:dyDescent="0.2">
      <c r="A3" s="18" t="s">
        <v>114</v>
      </c>
      <c r="B3" s="106" t="s">
        <v>0</v>
      </c>
    </row>
    <row r="4" spans="1:2" ht="14.25" customHeight="1" x14ac:dyDescent="0.2">
      <c r="A4" s="19"/>
      <c r="B4" s="107"/>
    </row>
    <row r="5" spans="1:2" ht="15" customHeight="1" thickBot="1" x14ac:dyDescent="0.25">
      <c r="A5" s="20" t="s">
        <v>89</v>
      </c>
      <c r="B5" s="108"/>
    </row>
    <row r="6" spans="1:2" ht="15.75" thickBot="1" x14ac:dyDescent="0.25">
      <c r="A6" s="21"/>
      <c r="B6" s="29"/>
    </row>
    <row r="7" spans="1:2" ht="15.75" thickBot="1" x14ac:dyDescent="0.25">
      <c r="A7" s="22" t="s">
        <v>1</v>
      </c>
      <c r="B7" s="30"/>
    </row>
    <row r="8" spans="1:2" ht="15.75" thickBot="1" x14ac:dyDescent="0.25">
      <c r="A8" s="23" t="s">
        <v>2</v>
      </c>
      <c r="B8" s="40">
        <f>SUM(B9:B10)</f>
        <v>34.15458404999999</v>
      </c>
    </row>
    <row r="9" spans="1:2" ht="15" x14ac:dyDescent="0.2">
      <c r="A9" s="43" t="s">
        <v>3</v>
      </c>
      <c r="B9" s="44"/>
    </row>
    <row r="10" spans="1:2" ht="15.75" thickBot="1" x14ac:dyDescent="0.25">
      <c r="A10" s="24" t="s">
        <v>4</v>
      </c>
      <c r="B10" s="45">
        <v>34.15458404999999</v>
      </c>
    </row>
    <row r="11" spans="1:2" ht="15.75" thickBot="1" x14ac:dyDescent="0.25">
      <c r="A11" s="25"/>
      <c r="B11" s="42"/>
    </row>
    <row r="12" spans="1:2" ht="15.75" thickBot="1" x14ac:dyDescent="0.25">
      <c r="A12" s="46" t="s">
        <v>38</v>
      </c>
      <c r="B12" s="40">
        <f>SUM(B13:B14)</f>
        <v>3.8613200000000001</v>
      </c>
    </row>
    <row r="13" spans="1:2" ht="15" x14ac:dyDescent="0.2">
      <c r="A13" s="47" t="s">
        <v>5</v>
      </c>
      <c r="B13" s="39"/>
    </row>
    <row r="14" spans="1:2" ht="15.75" thickBot="1" x14ac:dyDescent="0.25">
      <c r="A14" s="24" t="s">
        <v>6</v>
      </c>
      <c r="B14" s="41">
        <v>3.8613200000000001</v>
      </c>
    </row>
    <row r="15" spans="1:2" ht="15.75" thickBot="1" x14ac:dyDescent="0.25">
      <c r="A15" s="25"/>
      <c r="B15" s="42"/>
    </row>
    <row r="16" spans="1:2" ht="15.75" thickBot="1" x14ac:dyDescent="0.25">
      <c r="A16" s="25" t="s">
        <v>7</v>
      </c>
      <c r="B16" s="40">
        <f>SUM(B17:B18)</f>
        <v>0</v>
      </c>
    </row>
    <row r="17" spans="1:2" ht="15" x14ac:dyDescent="0.2">
      <c r="A17" s="43" t="s">
        <v>8</v>
      </c>
      <c r="B17" s="39">
        <v>0</v>
      </c>
    </row>
    <row r="18" spans="1:2" ht="15.75" thickBot="1" x14ac:dyDescent="0.25">
      <c r="A18" s="24" t="s">
        <v>9</v>
      </c>
      <c r="B18" s="48"/>
    </row>
    <row r="19" spans="1:2" ht="15.75" thickBot="1" x14ac:dyDescent="0.25">
      <c r="A19" s="25"/>
      <c r="B19" s="31"/>
    </row>
    <row r="20" spans="1:2" ht="15.75" thickBot="1" x14ac:dyDescent="0.25">
      <c r="A20" s="25" t="s">
        <v>10</v>
      </c>
      <c r="B20" s="74"/>
    </row>
    <row r="21" spans="1:2" ht="15.75" thickBot="1" x14ac:dyDescent="0.25">
      <c r="A21" s="25"/>
      <c r="B21" s="38"/>
    </row>
    <row r="22" spans="1:2" ht="15.75" thickBot="1" x14ac:dyDescent="0.25">
      <c r="A22" s="25" t="s">
        <v>11</v>
      </c>
      <c r="B22" s="49">
        <v>0</v>
      </c>
    </row>
    <row r="23" spans="1:2" ht="15.75" thickBot="1" x14ac:dyDescent="0.25">
      <c r="A23" s="25"/>
      <c r="B23" s="38"/>
    </row>
    <row r="24" spans="1:2" ht="15.75" thickBot="1" x14ac:dyDescent="0.25">
      <c r="A24" s="25" t="s">
        <v>12</v>
      </c>
      <c r="B24" s="49">
        <v>0</v>
      </c>
    </row>
    <row r="25" spans="1:2" ht="15.75" thickBot="1" x14ac:dyDescent="0.25">
      <c r="A25" s="25"/>
      <c r="B25" s="31"/>
    </row>
    <row r="26" spans="1:2" ht="15.75" thickBot="1" x14ac:dyDescent="0.25">
      <c r="A26" s="25" t="s">
        <v>13</v>
      </c>
      <c r="B26" s="34">
        <f>B8+B12+B16+B20+B22+B24</f>
        <v>38.015904049999989</v>
      </c>
    </row>
    <row r="27" spans="1:2" ht="15.75" thickBot="1" x14ac:dyDescent="0.25">
      <c r="A27" s="25"/>
      <c r="B27" s="31"/>
    </row>
    <row r="28" spans="1:2" ht="15.75" thickBot="1" x14ac:dyDescent="0.25">
      <c r="A28" s="25" t="s">
        <v>14</v>
      </c>
      <c r="B28" s="34">
        <f>AVERAGE(B29:B30)</f>
        <v>97741.666614999995</v>
      </c>
    </row>
    <row r="29" spans="1:2" ht="15" x14ac:dyDescent="0.2">
      <c r="A29" s="43" t="s">
        <v>82</v>
      </c>
      <c r="B29" s="50">
        <v>140509.62800999999</v>
      </c>
    </row>
    <row r="30" spans="1:2" ht="31.5" thickBot="1" x14ac:dyDescent="0.25">
      <c r="A30" s="24" t="s">
        <v>83</v>
      </c>
      <c r="B30" s="35">
        <v>54973.705219999996</v>
      </c>
    </row>
    <row r="31" spans="1:2" ht="15.75" thickBot="1" x14ac:dyDescent="0.3">
      <c r="A31" s="26"/>
      <c r="B31" s="31"/>
    </row>
    <row r="32" spans="1:2" ht="15.75" thickBot="1" x14ac:dyDescent="0.25">
      <c r="A32" s="25" t="s">
        <v>15</v>
      </c>
      <c r="B32" s="37">
        <f>B26/B28</f>
        <v>3.8894266249564697E-4</v>
      </c>
    </row>
    <row r="33" spans="1:2" ht="15.75" thickBot="1" x14ac:dyDescent="0.25">
      <c r="A33" s="25"/>
      <c r="B33" s="31"/>
    </row>
    <row r="34" spans="1:2" ht="16.5" thickBot="1" x14ac:dyDescent="0.25">
      <c r="A34" s="27" t="s">
        <v>16</v>
      </c>
      <c r="B34" s="31"/>
    </row>
    <row r="35" spans="1:2" ht="15.75" thickBot="1" x14ac:dyDescent="0.25">
      <c r="A35" s="25" t="s">
        <v>17</v>
      </c>
      <c r="B35" s="80">
        <v>0</v>
      </c>
    </row>
    <row r="36" spans="1:2" ht="15.75" thickBot="1" x14ac:dyDescent="0.25">
      <c r="A36" s="25"/>
      <c r="B36" s="31"/>
    </row>
    <row r="37" spans="1:2" ht="15.75" thickBot="1" x14ac:dyDescent="0.25">
      <c r="A37" s="25" t="s">
        <v>18</v>
      </c>
      <c r="B37" s="53">
        <f>SUM(B38:B46)</f>
        <v>47.679460148544329</v>
      </c>
    </row>
    <row r="38" spans="1:2" ht="15" x14ac:dyDescent="0.2">
      <c r="A38" s="43" t="s">
        <v>19</v>
      </c>
      <c r="B38" s="54">
        <v>0</v>
      </c>
    </row>
    <row r="39" spans="1:2" ht="15" x14ac:dyDescent="0.2">
      <c r="A39" s="52" t="s">
        <v>20</v>
      </c>
      <c r="B39" s="55">
        <v>0</v>
      </c>
    </row>
    <row r="40" spans="1:2" ht="15" x14ac:dyDescent="0.2">
      <c r="A40" s="51" t="s">
        <v>21</v>
      </c>
      <c r="B40" s="55"/>
    </row>
    <row r="41" spans="1:2" ht="15" x14ac:dyDescent="0.2">
      <c r="A41" s="51" t="s">
        <v>22</v>
      </c>
      <c r="B41" s="55"/>
    </row>
    <row r="42" spans="1:2" ht="30" x14ac:dyDescent="0.2">
      <c r="A42" s="51" t="s">
        <v>23</v>
      </c>
      <c r="B42" s="55">
        <v>16.943832000970929</v>
      </c>
    </row>
    <row r="43" spans="1:2" ht="30" x14ac:dyDescent="0.2">
      <c r="A43" s="51" t="s">
        <v>24</v>
      </c>
      <c r="B43" s="55">
        <v>30.735628147573401</v>
      </c>
    </row>
    <row r="44" spans="1:2" ht="30" x14ac:dyDescent="0.2">
      <c r="A44" s="51" t="s">
        <v>25</v>
      </c>
      <c r="B44" s="55">
        <v>0</v>
      </c>
    </row>
    <row r="45" spans="1:2" ht="30" x14ac:dyDescent="0.2">
      <c r="A45" s="51" t="s">
        <v>26</v>
      </c>
      <c r="B45" s="55">
        <v>0</v>
      </c>
    </row>
    <row r="46" spans="1:2" ht="15.75" thickBot="1" x14ac:dyDescent="0.25">
      <c r="A46" s="24" t="s">
        <v>27</v>
      </c>
      <c r="B46" s="56">
        <v>0</v>
      </c>
    </row>
    <row r="47" spans="1:2" ht="15.75" thickBot="1" x14ac:dyDescent="0.25">
      <c r="A47" s="24"/>
      <c r="B47" s="31"/>
    </row>
    <row r="48" spans="1:2" ht="16.5" thickBot="1" x14ac:dyDescent="0.25">
      <c r="A48" s="25" t="s">
        <v>28</v>
      </c>
      <c r="B48" s="82">
        <f>B37/B30</f>
        <v>8.6731392686258406E-4</v>
      </c>
    </row>
    <row r="49" spans="1:2" ht="15.75" thickBot="1" x14ac:dyDescent="0.25">
      <c r="A49" s="24"/>
      <c r="B49" s="79"/>
    </row>
    <row r="50" spans="1:2" ht="15.75" thickBot="1" x14ac:dyDescent="0.25">
      <c r="A50" s="25" t="s">
        <v>29</v>
      </c>
      <c r="B50" s="83">
        <v>2.5000000000000001E-3</v>
      </c>
    </row>
    <row r="51" spans="1:2" ht="15.75" thickBot="1" x14ac:dyDescent="0.25">
      <c r="A51" s="24"/>
      <c r="B51" s="79"/>
    </row>
    <row r="52" spans="1:2" ht="15.75" thickBot="1" x14ac:dyDescent="0.25">
      <c r="A52" s="25" t="s">
        <v>30</v>
      </c>
      <c r="B52" s="83">
        <f>B50-B48</f>
        <v>1.632686073137416E-3</v>
      </c>
    </row>
    <row r="53" spans="1:2" ht="15.75" thickBot="1" x14ac:dyDescent="0.25">
      <c r="A53" s="28"/>
      <c r="B53" s="79"/>
    </row>
    <row r="54" spans="1:2" ht="15.75" thickBot="1" x14ac:dyDescent="0.25">
      <c r="A54" s="25" t="s">
        <v>31</v>
      </c>
      <c r="B54" s="84">
        <v>0</v>
      </c>
    </row>
    <row r="55" spans="1:2" ht="15.75" thickBot="1" x14ac:dyDescent="0.25">
      <c r="A55" s="25" t="s">
        <v>32</v>
      </c>
      <c r="B55" s="85">
        <f>(B37-B54)/B30</f>
        <v>8.6731392686258406E-4</v>
      </c>
    </row>
    <row r="56" spans="1:2" ht="15.75" thickBot="1" x14ac:dyDescent="0.25">
      <c r="A56" s="25"/>
      <c r="B56" s="31"/>
    </row>
    <row r="57" spans="1:2" ht="16.5" thickBot="1" x14ac:dyDescent="0.25">
      <c r="A57" s="27" t="s">
        <v>33</v>
      </c>
      <c r="B57" s="31"/>
    </row>
    <row r="58" spans="1:2" ht="15.75" thickBot="1" x14ac:dyDescent="0.25">
      <c r="A58" s="25"/>
      <c r="B58" s="31"/>
    </row>
    <row r="59" spans="1:2" ht="15.75" thickBot="1" x14ac:dyDescent="0.3">
      <c r="A59" s="25" t="s">
        <v>39</v>
      </c>
      <c r="B59" s="86">
        <f>B26+B37-B54</f>
        <v>85.695364198544326</v>
      </c>
    </row>
    <row r="60" spans="1:2" ht="15.75" thickBot="1" x14ac:dyDescent="0.25">
      <c r="A60" s="25"/>
      <c r="B60" s="31"/>
    </row>
    <row r="61" spans="1:2" ht="15.75" thickBot="1" x14ac:dyDescent="0.25">
      <c r="A61" s="25" t="s">
        <v>35</v>
      </c>
      <c r="B61" s="82">
        <f>B59/B28</f>
        <v>8.7675366265335425E-4</v>
      </c>
    </row>
    <row r="62" spans="1:2" ht="15.75" thickBot="1" x14ac:dyDescent="0.25">
      <c r="A62" s="25"/>
      <c r="B62" s="79"/>
    </row>
    <row r="63" spans="1:2" ht="15.75" thickBot="1" x14ac:dyDescent="0.25">
      <c r="A63" s="25" t="s">
        <v>36</v>
      </c>
      <c r="B63" s="79"/>
    </row>
    <row r="64" spans="1:2" ht="30.75" thickBot="1" x14ac:dyDescent="0.25">
      <c r="A64" s="25" t="s">
        <v>84</v>
      </c>
      <c r="B64" s="83">
        <v>2.5000000000000001E-3</v>
      </c>
    </row>
    <row r="65" spans="1:2" ht="15.75" thickBot="1" x14ac:dyDescent="0.25">
      <c r="A65" s="25" t="s">
        <v>37</v>
      </c>
      <c r="B65" s="81">
        <f>B32+B64</f>
        <v>2.8889426624956471E-3</v>
      </c>
    </row>
  </sheetData>
  <mergeCells count="1">
    <mergeCell ref="B3:B5"/>
  </mergeCells>
  <pageMargins left="0.7" right="0.7" top="0.75" bottom="0.75" header="0.3" footer="0.3"/>
  <pageSetup paperSize="9" scale="6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F65"/>
  <sheetViews>
    <sheetView rightToLeft="1" workbookViewId="0">
      <selection activeCell="A25" sqref="A1:B1048576"/>
    </sheetView>
  </sheetViews>
  <sheetFormatPr defaultRowHeight="14.25" x14ac:dyDescent="0.2"/>
  <cols>
    <col min="1" max="1" width="103.75" customWidth="1"/>
    <col min="2" max="2" width="16.5" customWidth="1"/>
  </cols>
  <sheetData>
    <row r="1" spans="1:2" ht="18" x14ac:dyDescent="0.2">
      <c r="A1" s="2" t="s">
        <v>88</v>
      </c>
    </row>
    <row r="2" spans="1:2" ht="15" thickBot="1" x14ac:dyDescent="0.25">
      <c r="A2" s="1"/>
    </row>
    <row r="3" spans="1:2" ht="14.25" customHeight="1" x14ac:dyDescent="0.2">
      <c r="A3" s="18" t="s">
        <v>86</v>
      </c>
      <c r="B3" s="106" t="s">
        <v>0</v>
      </c>
    </row>
    <row r="4" spans="1:2" ht="14.25" customHeight="1" x14ac:dyDescent="0.2">
      <c r="A4" s="19"/>
      <c r="B4" s="107"/>
    </row>
    <row r="5" spans="1:2" ht="15" customHeight="1" thickBot="1" x14ac:dyDescent="0.25">
      <c r="A5" s="20" t="s">
        <v>89</v>
      </c>
      <c r="B5" s="108"/>
    </row>
    <row r="6" spans="1:2" ht="15.75" thickBot="1" x14ac:dyDescent="0.25">
      <c r="A6" s="21"/>
      <c r="B6" s="29"/>
    </row>
    <row r="7" spans="1:2" ht="15.75" thickBot="1" x14ac:dyDescent="0.25">
      <c r="A7" s="22" t="s">
        <v>1</v>
      </c>
      <c r="B7" s="30"/>
    </row>
    <row r="8" spans="1:2" ht="15.75" thickBot="1" x14ac:dyDescent="0.25">
      <c r="A8" s="23" t="s">
        <v>2</v>
      </c>
      <c r="B8" s="40">
        <f>SUM(B9:B10)</f>
        <v>698.78935134623418</v>
      </c>
    </row>
    <row r="9" spans="1:2" ht="15" x14ac:dyDescent="0.2">
      <c r="A9" s="43" t="s">
        <v>3</v>
      </c>
      <c r="B9" s="44"/>
    </row>
    <row r="10" spans="1:2" ht="15.75" thickBot="1" x14ac:dyDescent="0.25">
      <c r="A10" s="24" t="s">
        <v>4</v>
      </c>
      <c r="B10" s="45">
        <v>698.78935134623418</v>
      </c>
    </row>
    <row r="11" spans="1:2" ht="15.75" thickBot="1" x14ac:dyDescent="0.25">
      <c r="A11" s="25"/>
      <c r="B11" s="42"/>
    </row>
    <row r="12" spans="1:2" ht="15.75" thickBot="1" x14ac:dyDescent="0.25">
      <c r="A12" s="46" t="s">
        <v>38</v>
      </c>
      <c r="B12" s="40">
        <f>SUM(B13:B14)</f>
        <v>55.474222739000012</v>
      </c>
    </row>
    <row r="13" spans="1:2" ht="15" x14ac:dyDescent="0.2">
      <c r="A13" s="47" t="s">
        <v>5</v>
      </c>
      <c r="B13" s="39"/>
    </row>
    <row r="14" spans="1:2" ht="15.75" thickBot="1" x14ac:dyDescent="0.25">
      <c r="A14" s="24" t="s">
        <v>6</v>
      </c>
      <c r="B14" s="41">
        <v>55.474222739000012</v>
      </c>
    </row>
    <row r="15" spans="1:2" ht="15.75" thickBot="1" x14ac:dyDescent="0.25">
      <c r="A15" s="25"/>
      <c r="B15" s="42"/>
    </row>
    <row r="16" spans="1:2" ht="15.75" thickBot="1" x14ac:dyDescent="0.25">
      <c r="A16" s="25" t="s">
        <v>7</v>
      </c>
      <c r="B16" s="40">
        <f>SUM(B17:B18)</f>
        <v>124.51201663699999</v>
      </c>
    </row>
    <row r="17" spans="1:6" ht="15" x14ac:dyDescent="0.2">
      <c r="A17" s="43" t="s">
        <v>8</v>
      </c>
      <c r="B17" s="39">
        <v>124.51201663699999</v>
      </c>
    </row>
    <row r="18" spans="1:6" ht="15.75" thickBot="1" x14ac:dyDescent="0.25">
      <c r="A18" s="24" t="s">
        <v>9</v>
      </c>
      <c r="B18" s="48"/>
      <c r="F18" s="36"/>
    </row>
    <row r="19" spans="1:6" ht="15.75" thickBot="1" x14ac:dyDescent="0.25">
      <c r="A19" s="25"/>
      <c r="B19" s="31"/>
    </row>
    <row r="20" spans="1:6" ht="15.75" thickBot="1" x14ac:dyDescent="0.25">
      <c r="A20" s="25" t="s">
        <v>10</v>
      </c>
      <c r="B20" s="74"/>
    </row>
    <row r="21" spans="1:6" ht="15.75" thickBot="1" x14ac:dyDescent="0.25">
      <c r="A21" s="25"/>
      <c r="B21" s="38"/>
    </row>
    <row r="22" spans="1:6" ht="15.75" thickBot="1" x14ac:dyDescent="0.25">
      <c r="A22" s="25" t="s">
        <v>11</v>
      </c>
      <c r="B22" s="49">
        <v>0</v>
      </c>
    </row>
    <row r="23" spans="1:6" ht="15.75" thickBot="1" x14ac:dyDescent="0.25">
      <c r="A23" s="25"/>
      <c r="B23" s="38"/>
    </row>
    <row r="24" spans="1:6" ht="15.75" thickBot="1" x14ac:dyDescent="0.25">
      <c r="A24" s="25" t="s">
        <v>12</v>
      </c>
      <c r="B24" s="49">
        <v>0</v>
      </c>
    </row>
    <row r="25" spans="1:6" ht="15.75" thickBot="1" x14ac:dyDescent="0.25">
      <c r="A25" s="25"/>
      <c r="B25" s="31"/>
    </row>
    <row r="26" spans="1:6" ht="15.75" thickBot="1" x14ac:dyDescent="0.25">
      <c r="A26" s="25" t="s">
        <v>13</v>
      </c>
      <c r="B26" s="34">
        <f>B8+B12+B16+B20+B22+B24</f>
        <v>878.77559072223414</v>
      </c>
    </row>
    <row r="27" spans="1:6" ht="15.75" thickBot="1" x14ac:dyDescent="0.25">
      <c r="A27" s="25"/>
      <c r="B27" s="31"/>
    </row>
    <row r="28" spans="1:6" ht="15.75" thickBot="1" x14ac:dyDescent="0.25">
      <c r="A28" s="25" t="s">
        <v>14</v>
      </c>
      <c r="B28" s="34">
        <f>AVERAGE(B29:B30)</f>
        <v>1696116.7352550002</v>
      </c>
    </row>
    <row r="29" spans="1:6" ht="20.25" customHeight="1" x14ac:dyDescent="0.2">
      <c r="A29" s="43" t="s">
        <v>82</v>
      </c>
      <c r="B29" s="50">
        <v>1731768.2576400004</v>
      </c>
    </row>
    <row r="30" spans="1:6" ht="31.5" thickBot="1" x14ac:dyDescent="0.25">
      <c r="A30" s="24" t="s">
        <v>83</v>
      </c>
      <c r="B30" s="35">
        <v>1660465.2128699999</v>
      </c>
    </row>
    <row r="31" spans="1:6" ht="15.75" thickBot="1" x14ac:dyDescent="0.3">
      <c r="A31" s="26"/>
      <c r="B31" s="31"/>
    </row>
    <row r="32" spans="1:6" ht="15.75" thickBot="1" x14ac:dyDescent="0.25">
      <c r="A32" s="25" t="s">
        <v>15</v>
      </c>
      <c r="B32" s="37">
        <f>B26/B28</f>
        <v>5.181103236919102E-4</v>
      </c>
    </row>
    <row r="33" spans="1:2" ht="15.75" thickBot="1" x14ac:dyDescent="0.25">
      <c r="A33" s="25"/>
      <c r="B33" s="31"/>
    </row>
    <row r="34" spans="1:2" ht="16.5" thickBot="1" x14ac:dyDescent="0.25">
      <c r="A34" s="27" t="s">
        <v>16</v>
      </c>
      <c r="B34" s="31"/>
    </row>
    <row r="35" spans="1:2" ht="15.75" thickBot="1" x14ac:dyDescent="0.25">
      <c r="A35" s="25" t="s">
        <v>17</v>
      </c>
      <c r="B35" s="80">
        <v>4915.53</v>
      </c>
    </row>
    <row r="36" spans="1:2" ht="15.75" thickBot="1" x14ac:dyDescent="0.25">
      <c r="A36" s="25"/>
      <c r="B36" s="31"/>
    </row>
    <row r="37" spans="1:2" ht="17.25" customHeight="1" thickBot="1" x14ac:dyDescent="0.25">
      <c r="A37" s="25" t="s">
        <v>18</v>
      </c>
      <c r="B37" s="53">
        <f>SUM(B38:B46)</f>
        <v>5721.1195703084086</v>
      </c>
    </row>
    <row r="38" spans="1:2" ht="15" x14ac:dyDescent="0.2">
      <c r="A38" s="43" t="s">
        <v>19</v>
      </c>
      <c r="B38" s="54">
        <v>3505.7197369670207</v>
      </c>
    </row>
    <row r="39" spans="1:2" ht="15" x14ac:dyDescent="0.2">
      <c r="A39" s="52" t="s">
        <v>20</v>
      </c>
      <c r="B39" s="55">
        <v>1681.3404521873354</v>
      </c>
    </row>
    <row r="40" spans="1:2" ht="15" x14ac:dyDescent="0.2">
      <c r="A40" s="51" t="s">
        <v>21</v>
      </c>
      <c r="B40" s="55"/>
    </row>
    <row r="41" spans="1:2" ht="15" x14ac:dyDescent="0.2">
      <c r="A41" s="51" t="s">
        <v>22</v>
      </c>
      <c r="B41" s="55"/>
    </row>
    <row r="42" spans="1:2" ht="30" x14ac:dyDescent="0.2">
      <c r="A42" s="51" t="s">
        <v>23</v>
      </c>
      <c r="B42" s="55">
        <v>10.950580526531507</v>
      </c>
    </row>
    <row r="43" spans="1:2" ht="30" x14ac:dyDescent="0.2">
      <c r="A43" s="51" t="s">
        <v>24</v>
      </c>
      <c r="B43" s="55">
        <v>279.86980609553922</v>
      </c>
    </row>
    <row r="44" spans="1:2" ht="30" x14ac:dyDescent="0.2">
      <c r="A44" s="51" t="s">
        <v>25</v>
      </c>
      <c r="B44" s="55">
        <v>19.983597725683182</v>
      </c>
    </row>
    <row r="45" spans="1:2" ht="30" x14ac:dyDescent="0.2">
      <c r="A45" s="51" t="s">
        <v>26</v>
      </c>
      <c r="B45" s="55">
        <v>219.42038077463954</v>
      </c>
    </row>
    <row r="46" spans="1:2" ht="15.75" thickBot="1" x14ac:dyDescent="0.25">
      <c r="A46" s="24" t="s">
        <v>27</v>
      </c>
      <c r="B46" s="56">
        <v>3.8350160316587125</v>
      </c>
    </row>
    <row r="47" spans="1:2" ht="15.75" thickBot="1" x14ac:dyDescent="0.25">
      <c r="A47" s="24"/>
      <c r="B47" s="31"/>
    </row>
    <row r="48" spans="1:2" ht="16.5" thickBot="1" x14ac:dyDescent="0.25">
      <c r="A48" s="25" t="s">
        <v>28</v>
      </c>
      <c r="B48" s="82">
        <f>B37/B30</f>
        <v>3.4454919777691983E-3</v>
      </c>
    </row>
    <row r="49" spans="1:2" ht="15.75" thickBot="1" x14ac:dyDescent="0.25">
      <c r="A49" s="24"/>
      <c r="B49" s="79"/>
    </row>
    <row r="50" spans="1:2" ht="15.75" thickBot="1" x14ac:dyDescent="0.25">
      <c r="A50" s="25" t="s">
        <v>29</v>
      </c>
      <c r="B50" s="83">
        <v>3.5000000000000001E-3</v>
      </c>
    </row>
    <row r="51" spans="1:2" ht="15.75" thickBot="1" x14ac:dyDescent="0.25">
      <c r="A51" s="24"/>
      <c r="B51" s="79"/>
    </row>
    <row r="52" spans="1:2" ht="15.75" thickBot="1" x14ac:dyDescent="0.25">
      <c r="A52" s="25" t="s">
        <v>30</v>
      </c>
      <c r="B52" s="83">
        <f>B50-B48</f>
        <v>5.4508022230801822E-5</v>
      </c>
    </row>
    <row r="53" spans="1:2" ht="15.75" thickBot="1" x14ac:dyDescent="0.25">
      <c r="A53" s="28"/>
      <c r="B53" s="79"/>
    </row>
    <row r="54" spans="1:2" ht="15.75" thickBot="1" x14ac:dyDescent="0.25">
      <c r="A54" s="25" t="s">
        <v>31</v>
      </c>
      <c r="B54" s="84">
        <v>0</v>
      </c>
    </row>
    <row r="55" spans="1:2" ht="15.75" thickBot="1" x14ac:dyDescent="0.25">
      <c r="A55" s="25" t="s">
        <v>32</v>
      </c>
      <c r="B55" s="85">
        <f>(B37-B54)/B30</f>
        <v>3.4454919777691983E-3</v>
      </c>
    </row>
    <row r="56" spans="1:2" ht="15.75" thickBot="1" x14ac:dyDescent="0.25">
      <c r="A56" s="25"/>
      <c r="B56" s="31"/>
    </row>
    <row r="57" spans="1:2" ht="16.5" thickBot="1" x14ac:dyDescent="0.25">
      <c r="A57" s="27" t="s">
        <v>33</v>
      </c>
      <c r="B57" s="31"/>
    </row>
    <row r="58" spans="1:2" ht="15.75" thickBot="1" x14ac:dyDescent="0.25">
      <c r="A58" s="25"/>
      <c r="B58" s="31"/>
    </row>
    <row r="59" spans="1:2" ht="15.75" thickBot="1" x14ac:dyDescent="0.3">
      <c r="A59" s="25" t="s">
        <v>39</v>
      </c>
      <c r="B59" s="86">
        <f>B26+B37-B54</f>
        <v>6599.8951610306431</v>
      </c>
    </row>
    <row r="60" spans="1:2" ht="15.75" thickBot="1" x14ac:dyDescent="0.25">
      <c r="A60" s="25"/>
      <c r="B60" s="31"/>
    </row>
    <row r="61" spans="1:2" ht="15.75" thickBot="1" x14ac:dyDescent="0.25">
      <c r="A61" s="25" t="s">
        <v>35</v>
      </c>
      <c r="B61" s="82">
        <f>B59/B28</f>
        <v>3.8911797896023894E-3</v>
      </c>
    </row>
    <row r="62" spans="1:2" ht="15.75" thickBot="1" x14ac:dyDescent="0.25">
      <c r="A62" s="25"/>
      <c r="B62" s="79"/>
    </row>
    <row r="63" spans="1:2" ht="15.75" thickBot="1" x14ac:dyDescent="0.25">
      <c r="A63" s="25" t="s">
        <v>36</v>
      </c>
      <c r="B63" s="79"/>
    </row>
    <row r="64" spans="1:2" ht="30.75" thickBot="1" x14ac:dyDescent="0.25">
      <c r="A64" s="25" t="s">
        <v>84</v>
      </c>
      <c r="B64" s="83">
        <v>3.5000000000000001E-3</v>
      </c>
    </row>
    <row r="65" spans="1:2" ht="15.75" thickBot="1" x14ac:dyDescent="0.25">
      <c r="A65" s="25" t="s">
        <v>37</v>
      </c>
      <c r="B65" s="81">
        <f>B32+B64</f>
        <v>4.0181103236919102E-3</v>
      </c>
    </row>
  </sheetData>
  <mergeCells count="1">
    <mergeCell ref="B3:B5"/>
  </mergeCells>
  <pageMargins left="0.7" right="0.7" top="0.75" bottom="0.75" header="0.3" footer="0.3"/>
  <pageSetup paperSize="9" scale="67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B65"/>
  <sheetViews>
    <sheetView rightToLeft="1" workbookViewId="0">
      <selection activeCell="A25" sqref="A1:B1048576"/>
    </sheetView>
  </sheetViews>
  <sheetFormatPr defaultRowHeight="14.25" x14ac:dyDescent="0.2"/>
  <cols>
    <col min="1" max="1" width="103.75" customWidth="1"/>
    <col min="2" max="2" width="16.5" customWidth="1"/>
  </cols>
  <sheetData>
    <row r="1" spans="1:2" ht="18" x14ac:dyDescent="0.2">
      <c r="A1" s="2" t="s">
        <v>88</v>
      </c>
    </row>
    <row r="2" spans="1:2" ht="15" thickBot="1" x14ac:dyDescent="0.25">
      <c r="A2" s="1"/>
    </row>
    <row r="3" spans="1:2" ht="14.25" customHeight="1" x14ac:dyDescent="0.2">
      <c r="A3" s="18" t="s">
        <v>115</v>
      </c>
      <c r="B3" s="106" t="s">
        <v>0</v>
      </c>
    </row>
    <row r="4" spans="1:2" ht="14.25" customHeight="1" x14ac:dyDescent="0.2">
      <c r="A4" s="19"/>
      <c r="B4" s="107"/>
    </row>
    <row r="5" spans="1:2" ht="15" customHeight="1" thickBot="1" x14ac:dyDescent="0.25">
      <c r="A5" s="20" t="s">
        <v>89</v>
      </c>
      <c r="B5" s="108"/>
    </row>
    <row r="6" spans="1:2" ht="15.75" thickBot="1" x14ac:dyDescent="0.25">
      <c r="A6" s="21"/>
      <c r="B6" s="29"/>
    </row>
    <row r="7" spans="1:2" ht="15.75" thickBot="1" x14ac:dyDescent="0.25">
      <c r="A7" s="22" t="s">
        <v>1</v>
      </c>
      <c r="B7" s="30"/>
    </row>
    <row r="8" spans="1:2" ht="15.75" thickBot="1" x14ac:dyDescent="0.25">
      <c r="A8" s="23" t="s">
        <v>2</v>
      </c>
      <c r="B8" s="40">
        <f>SUM(B9:B10)</f>
        <v>6.5066799999999994</v>
      </c>
    </row>
    <row r="9" spans="1:2" ht="15" x14ac:dyDescent="0.2">
      <c r="A9" s="43" t="s">
        <v>3</v>
      </c>
      <c r="B9" s="44"/>
    </row>
    <row r="10" spans="1:2" ht="15.75" thickBot="1" x14ac:dyDescent="0.25">
      <c r="A10" s="24" t="s">
        <v>4</v>
      </c>
      <c r="B10" s="45">
        <v>6.5066799999999994</v>
      </c>
    </row>
    <row r="11" spans="1:2" ht="15.75" thickBot="1" x14ac:dyDescent="0.25">
      <c r="A11" s="25"/>
      <c r="B11" s="42"/>
    </row>
    <row r="12" spans="1:2" ht="15.75" thickBot="1" x14ac:dyDescent="0.25">
      <c r="A12" s="46" t="s">
        <v>38</v>
      </c>
      <c r="B12" s="40">
        <f>SUM(B13:B14)</f>
        <v>0.96750000000000003</v>
      </c>
    </row>
    <row r="13" spans="1:2" ht="15" x14ac:dyDescent="0.2">
      <c r="A13" s="47" t="s">
        <v>5</v>
      </c>
      <c r="B13" s="39"/>
    </row>
    <row r="14" spans="1:2" ht="15.75" thickBot="1" x14ac:dyDescent="0.25">
      <c r="A14" s="24" t="s">
        <v>6</v>
      </c>
      <c r="B14" s="41">
        <v>0.96750000000000003</v>
      </c>
    </row>
    <row r="15" spans="1:2" ht="15.75" thickBot="1" x14ac:dyDescent="0.25">
      <c r="A15" s="25"/>
      <c r="B15" s="42"/>
    </row>
    <row r="16" spans="1:2" ht="15.75" thickBot="1" x14ac:dyDescent="0.25">
      <c r="A16" s="25" t="s">
        <v>7</v>
      </c>
      <c r="B16" s="40">
        <f>SUM(B17:B18)</f>
        <v>0</v>
      </c>
    </row>
    <row r="17" spans="1:2" ht="15" x14ac:dyDescent="0.2">
      <c r="A17" s="43" t="s">
        <v>8</v>
      </c>
      <c r="B17" s="39">
        <v>0</v>
      </c>
    </row>
    <row r="18" spans="1:2" ht="15.75" thickBot="1" x14ac:dyDescent="0.25">
      <c r="A18" s="24" t="s">
        <v>9</v>
      </c>
      <c r="B18" s="48"/>
    </row>
    <row r="19" spans="1:2" ht="15.75" thickBot="1" x14ac:dyDescent="0.25">
      <c r="A19" s="25"/>
      <c r="B19" s="31"/>
    </row>
    <row r="20" spans="1:2" ht="15.75" thickBot="1" x14ac:dyDescent="0.25">
      <c r="A20" s="25" t="s">
        <v>10</v>
      </c>
      <c r="B20" s="74"/>
    </row>
    <row r="21" spans="1:2" ht="15.75" thickBot="1" x14ac:dyDescent="0.25">
      <c r="A21" s="25"/>
      <c r="B21" s="38"/>
    </row>
    <row r="22" spans="1:2" ht="15.75" thickBot="1" x14ac:dyDescent="0.25">
      <c r="A22" s="25" t="s">
        <v>11</v>
      </c>
      <c r="B22" s="49">
        <v>0</v>
      </c>
    </row>
    <row r="23" spans="1:2" ht="15.75" thickBot="1" x14ac:dyDescent="0.25">
      <c r="A23" s="25"/>
      <c r="B23" s="38"/>
    </row>
    <row r="24" spans="1:2" ht="15.75" thickBot="1" x14ac:dyDescent="0.25">
      <c r="A24" s="25" t="s">
        <v>12</v>
      </c>
      <c r="B24" s="49">
        <v>0</v>
      </c>
    </row>
    <row r="25" spans="1:2" ht="15.75" thickBot="1" x14ac:dyDescent="0.25">
      <c r="A25" s="25"/>
      <c r="B25" s="31"/>
    </row>
    <row r="26" spans="1:2" ht="15.75" thickBot="1" x14ac:dyDescent="0.25">
      <c r="A26" s="25" t="s">
        <v>13</v>
      </c>
      <c r="B26" s="34">
        <f>B8+B12+B16+B20+B22+B24</f>
        <v>7.4741799999999996</v>
      </c>
    </row>
    <row r="27" spans="1:2" ht="15.75" thickBot="1" x14ac:dyDescent="0.25">
      <c r="A27" s="25"/>
      <c r="B27" s="31"/>
    </row>
    <row r="28" spans="1:2" ht="15.75" thickBot="1" x14ac:dyDescent="0.25">
      <c r="A28" s="25" t="s">
        <v>14</v>
      </c>
      <c r="B28" s="34">
        <f>AVERAGE(B29:B30)</f>
        <v>23321.531885</v>
      </c>
    </row>
    <row r="29" spans="1:2" ht="15" x14ac:dyDescent="0.2">
      <c r="A29" s="43" t="s">
        <v>82</v>
      </c>
      <c r="B29" s="50">
        <v>26118.375690000001</v>
      </c>
    </row>
    <row r="30" spans="1:2" ht="31.5" thickBot="1" x14ac:dyDescent="0.25">
      <c r="A30" s="24" t="s">
        <v>83</v>
      </c>
      <c r="B30" s="35">
        <v>20524.68808</v>
      </c>
    </row>
    <row r="31" spans="1:2" ht="15.75" thickBot="1" x14ac:dyDescent="0.3">
      <c r="A31" s="26"/>
      <c r="B31" s="31"/>
    </row>
    <row r="32" spans="1:2" ht="15.75" thickBot="1" x14ac:dyDescent="0.25">
      <c r="A32" s="25" t="s">
        <v>15</v>
      </c>
      <c r="B32" s="37">
        <f>B26/B28</f>
        <v>3.2048409327721994E-4</v>
      </c>
    </row>
    <row r="33" spans="1:2" ht="15.75" thickBot="1" x14ac:dyDescent="0.25">
      <c r="A33" s="25"/>
      <c r="B33" s="31"/>
    </row>
    <row r="34" spans="1:2" ht="16.5" thickBot="1" x14ac:dyDescent="0.25">
      <c r="A34" s="27" t="s">
        <v>16</v>
      </c>
      <c r="B34" s="31"/>
    </row>
    <row r="35" spans="1:2" ht="15.75" thickBot="1" x14ac:dyDescent="0.25">
      <c r="A35" s="25" t="s">
        <v>17</v>
      </c>
      <c r="B35" s="80">
        <v>0</v>
      </c>
    </row>
    <row r="36" spans="1:2" ht="15.75" thickBot="1" x14ac:dyDescent="0.25">
      <c r="A36" s="25"/>
      <c r="B36" s="31"/>
    </row>
    <row r="37" spans="1:2" ht="15.75" thickBot="1" x14ac:dyDescent="0.25">
      <c r="A37" s="25" t="s">
        <v>18</v>
      </c>
      <c r="B37" s="53">
        <f>SUM(B38:B46)</f>
        <v>9.650037191780822E-2</v>
      </c>
    </row>
    <row r="38" spans="1:2" ht="15" x14ac:dyDescent="0.2">
      <c r="A38" s="43" t="s">
        <v>19</v>
      </c>
      <c r="B38" s="54">
        <v>0</v>
      </c>
    </row>
    <row r="39" spans="1:2" ht="15" x14ac:dyDescent="0.2">
      <c r="A39" s="52" t="s">
        <v>20</v>
      </c>
      <c r="B39" s="55">
        <v>0</v>
      </c>
    </row>
    <row r="40" spans="1:2" ht="15" x14ac:dyDescent="0.2">
      <c r="A40" s="51" t="s">
        <v>21</v>
      </c>
      <c r="B40" s="55"/>
    </row>
    <row r="41" spans="1:2" ht="15" x14ac:dyDescent="0.2">
      <c r="A41" s="51" t="s">
        <v>22</v>
      </c>
      <c r="B41" s="55"/>
    </row>
    <row r="42" spans="1:2" ht="30" x14ac:dyDescent="0.2">
      <c r="A42" s="51" t="s">
        <v>23</v>
      </c>
      <c r="B42" s="55">
        <v>9.650037191780822E-2</v>
      </c>
    </row>
    <row r="43" spans="1:2" ht="30" x14ac:dyDescent="0.2">
      <c r="A43" s="51" t="s">
        <v>24</v>
      </c>
      <c r="B43" s="55">
        <v>0</v>
      </c>
    </row>
    <row r="44" spans="1:2" ht="30" x14ac:dyDescent="0.2">
      <c r="A44" s="51" t="s">
        <v>25</v>
      </c>
      <c r="B44" s="55">
        <v>0</v>
      </c>
    </row>
    <row r="45" spans="1:2" ht="30" x14ac:dyDescent="0.2">
      <c r="A45" s="51" t="s">
        <v>26</v>
      </c>
      <c r="B45" s="55">
        <v>0</v>
      </c>
    </row>
    <row r="46" spans="1:2" ht="15.75" thickBot="1" x14ac:dyDescent="0.25">
      <c r="A46" s="24" t="s">
        <v>27</v>
      </c>
      <c r="B46" s="56">
        <v>0</v>
      </c>
    </row>
    <row r="47" spans="1:2" ht="15.75" thickBot="1" x14ac:dyDescent="0.25">
      <c r="A47" s="24"/>
      <c r="B47" s="31"/>
    </row>
    <row r="48" spans="1:2" ht="16.5" thickBot="1" x14ac:dyDescent="0.25">
      <c r="A48" s="25" t="s">
        <v>28</v>
      </c>
      <c r="B48" s="82">
        <f>B37/B30</f>
        <v>4.7016730067552975E-6</v>
      </c>
    </row>
    <row r="49" spans="1:2" ht="15.75" thickBot="1" x14ac:dyDescent="0.25">
      <c r="A49" s="24"/>
      <c r="B49" s="79"/>
    </row>
    <row r="50" spans="1:2" ht="15.75" thickBot="1" x14ac:dyDescent="0.25">
      <c r="A50" s="25" t="s">
        <v>29</v>
      </c>
      <c r="B50" s="83">
        <v>1.5E-3</v>
      </c>
    </row>
    <row r="51" spans="1:2" ht="15.75" thickBot="1" x14ac:dyDescent="0.25">
      <c r="A51" s="24"/>
      <c r="B51" s="79"/>
    </row>
    <row r="52" spans="1:2" ht="15.75" thickBot="1" x14ac:dyDescent="0.25">
      <c r="A52" s="25" t="s">
        <v>30</v>
      </c>
      <c r="B52" s="83">
        <f>B50-B48</f>
        <v>1.4952983269932447E-3</v>
      </c>
    </row>
    <row r="53" spans="1:2" ht="15.75" thickBot="1" x14ac:dyDescent="0.25">
      <c r="A53" s="28"/>
      <c r="B53" s="79"/>
    </row>
    <row r="54" spans="1:2" ht="15.75" thickBot="1" x14ac:dyDescent="0.25">
      <c r="A54" s="25" t="s">
        <v>31</v>
      </c>
      <c r="B54" s="84">
        <v>0</v>
      </c>
    </row>
    <row r="55" spans="1:2" ht="15.75" thickBot="1" x14ac:dyDescent="0.25">
      <c r="A55" s="25" t="s">
        <v>32</v>
      </c>
      <c r="B55" s="85">
        <f>(B37-B54)/B30</f>
        <v>4.7016730067552975E-6</v>
      </c>
    </row>
    <row r="56" spans="1:2" ht="15.75" thickBot="1" x14ac:dyDescent="0.25">
      <c r="A56" s="25"/>
      <c r="B56" s="31"/>
    </row>
    <row r="57" spans="1:2" ht="16.5" thickBot="1" x14ac:dyDescent="0.25">
      <c r="A57" s="27" t="s">
        <v>33</v>
      </c>
      <c r="B57" s="31"/>
    </row>
    <row r="58" spans="1:2" ht="15.75" thickBot="1" x14ac:dyDescent="0.25">
      <c r="A58" s="25"/>
      <c r="B58" s="31"/>
    </row>
    <row r="59" spans="1:2" ht="15.75" thickBot="1" x14ac:dyDescent="0.3">
      <c r="A59" s="25" t="s">
        <v>39</v>
      </c>
      <c r="B59" s="86">
        <f>B26+B37-B54</f>
        <v>7.570680371917808</v>
      </c>
    </row>
    <row r="60" spans="1:2" ht="15.75" thickBot="1" x14ac:dyDescent="0.25">
      <c r="A60" s="25"/>
      <c r="B60" s="31"/>
    </row>
    <row r="61" spans="1:2" ht="15.75" thickBot="1" x14ac:dyDescent="0.25">
      <c r="A61" s="25" t="s">
        <v>35</v>
      </c>
      <c r="B61" s="82">
        <f>B59/B28</f>
        <v>3.2462191631533159E-4</v>
      </c>
    </row>
    <row r="62" spans="1:2" ht="15.75" thickBot="1" x14ac:dyDescent="0.25">
      <c r="A62" s="25"/>
      <c r="B62" s="79"/>
    </row>
    <row r="63" spans="1:2" ht="15.75" thickBot="1" x14ac:dyDescent="0.25">
      <c r="A63" s="25" t="s">
        <v>36</v>
      </c>
      <c r="B63" s="79"/>
    </row>
    <row r="64" spans="1:2" ht="30.75" thickBot="1" x14ac:dyDescent="0.25">
      <c r="A64" s="25" t="s">
        <v>84</v>
      </c>
      <c r="B64" s="83">
        <v>1.5E-3</v>
      </c>
    </row>
    <row r="65" spans="1:2" ht="15.75" thickBot="1" x14ac:dyDescent="0.25">
      <c r="A65" s="25" t="s">
        <v>37</v>
      </c>
      <c r="B65" s="81">
        <f>B32+B64</f>
        <v>1.82048409327722E-3</v>
      </c>
    </row>
  </sheetData>
  <mergeCells count="1">
    <mergeCell ref="B3:B5"/>
  </mergeCells>
  <pageMargins left="0.7" right="0.7" top="0.75" bottom="0.75" header="0.3" footer="0.3"/>
  <pageSetup paperSize="9" scale="67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7"/>
  <sheetViews>
    <sheetView rightToLeft="1" topLeftCell="A19" workbookViewId="0">
      <selection activeCell="A11" sqref="A11"/>
    </sheetView>
  </sheetViews>
  <sheetFormatPr defaultRowHeight="14.25" x14ac:dyDescent="0.2"/>
  <cols>
    <col min="1" max="1" width="64.25" style="8" customWidth="1"/>
    <col min="2" max="2" width="27.375" style="65" customWidth="1"/>
  </cols>
  <sheetData>
    <row r="1" spans="1:4" ht="15.75" x14ac:dyDescent="0.2">
      <c r="A1" s="88" t="s">
        <v>127</v>
      </c>
    </row>
    <row r="2" spans="1:4" ht="15" thickBot="1" x14ac:dyDescent="0.25">
      <c r="B2" s="1"/>
    </row>
    <row r="3" spans="1:4" ht="15" thickBot="1" x14ac:dyDescent="0.25">
      <c r="A3" s="18" t="s">
        <v>81</v>
      </c>
      <c r="B3" s="1"/>
    </row>
    <row r="4" spans="1:4" ht="15" thickBot="1" x14ac:dyDescent="0.25">
      <c r="A4" s="9"/>
      <c r="B4" s="66" t="s">
        <v>0</v>
      </c>
    </row>
    <row r="5" spans="1:4" ht="17.25" thickBot="1" x14ac:dyDescent="0.25">
      <c r="A5" s="6" t="s">
        <v>40</v>
      </c>
      <c r="B5" s="58"/>
    </row>
    <row r="6" spans="1:4" ht="17.25" thickBot="1" x14ac:dyDescent="0.25">
      <c r="A6" s="6" t="s">
        <v>118</v>
      </c>
      <c r="B6" s="113">
        <v>0</v>
      </c>
    </row>
    <row r="7" spans="1:4" ht="15.75" thickBot="1" x14ac:dyDescent="0.25">
      <c r="A7" s="10"/>
      <c r="B7" s="67"/>
    </row>
    <row r="8" spans="1:4" ht="14.25" customHeight="1" thickBot="1" x14ac:dyDescent="0.25">
      <c r="A8" s="10"/>
      <c r="B8" s="58"/>
    </row>
    <row r="9" spans="1:4" ht="15" thickBot="1" x14ac:dyDescent="0.25">
      <c r="A9" s="6" t="s">
        <v>119</v>
      </c>
      <c r="B9" s="90">
        <f>SUM(B10:B11)</f>
        <v>11557.753172759287</v>
      </c>
    </row>
    <row r="10" spans="1:4" ht="15.75" thickBot="1" x14ac:dyDescent="0.25">
      <c r="A10" s="10" t="s">
        <v>116</v>
      </c>
      <c r="B10" s="57">
        <v>9541.7522726859988</v>
      </c>
    </row>
    <row r="11" spans="1:4" ht="15.75" thickBot="1" x14ac:dyDescent="0.25">
      <c r="A11" s="11" t="s">
        <v>117</v>
      </c>
      <c r="B11" s="60">
        <v>2016.0009000732875</v>
      </c>
    </row>
    <row r="12" spans="1:4" ht="14.25" customHeight="1" thickBot="1" x14ac:dyDescent="0.25">
      <c r="A12" s="10"/>
      <c r="B12" s="58"/>
    </row>
    <row r="13" spans="1:4" ht="18.75" customHeight="1" thickBot="1" x14ac:dyDescent="0.25">
      <c r="A13" s="6" t="s">
        <v>42</v>
      </c>
      <c r="B13" s="91">
        <f>SUM(B10:B12)</f>
        <v>11557.753172759287</v>
      </c>
    </row>
    <row r="14" spans="1:4" ht="17.25" thickBot="1" x14ac:dyDescent="0.25">
      <c r="A14" s="12"/>
      <c r="B14" s="58"/>
    </row>
    <row r="15" spans="1:4" ht="17.25" thickBot="1" x14ac:dyDescent="0.25">
      <c r="A15" s="6" t="s">
        <v>43</v>
      </c>
      <c r="B15" s="58"/>
      <c r="D15" s="89"/>
    </row>
    <row r="16" spans="1:4" ht="17.25" thickBot="1" x14ac:dyDescent="0.25">
      <c r="A16" s="6" t="s">
        <v>41</v>
      </c>
      <c r="B16" s="113">
        <v>0</v>
      </c>
    </row>
    <row r="17" spans="1:2" ht="17.25" thickBot="1" x14ac:dyDescent="0.25">
      <c r="A17" s="10"/>
      <c r="B17" s="58"/>
    </row>
    <row r="18" spans="1:2" ht="15" thickBot="1" x14ac:dyDescent="0.25">
      <c r="A18" s="6" t="s">
        <v>120</v>
      </c>
      <c r="B18" s="90">
        <f>SUM(B19:B21)</f>
        <v>1089.92000738974</v>
      </c>
    </row>
    <row r="19" spans="1:2" ht="15.75" thickBot="1" x14ac:dyDescent="0.25">
      <c r="A19" s="10" t="s">
        <v>116</v>
      </c>
      <c r="B19" s="60">
        <v>1088.2272273897399</v>
      </c>
    </row>
    <row r="20" spans="1:2" ht="15.75" thickBot="1" x14ac:dyDescent="0.25">
      <c r="A20" s="10" t="s">
        <v>121</v>
      </c>
      <c r="B20" s="60">
        <v>1.5722199999999997</v>
      </c>
    </row>
    <row r="21" spans="1:2" ht="15.75" thickBot="1" x14ac:dyDescent="0.25">
      <c r="A21" s="10" t="s">
        <v>122</v>
      </c>
      <c r="B21" s="60">
        <v>0.12056</v>
      </c>
    </row>
    <row r="22" spans="1:2" ht="15.75" thickBot="1" x14ac:dyDescent="0.25">
      <c r="A22" s="6" t="s">
        <v>44</v>
      </c>
      <c r="B22" s="61">
        <f>B18+B16</f>
        <v>1089.92000738974</v>
      </c>
    </row>
    <row r="23" spans="1:2" ht="17.25" thickBot="1" x14ac:dyDescent="0.25">
      <c r="A23" s="14"/>
      <c r="B23" s="58"/>
    </row>
    <row r="24" spans="1:2" ht="17.25" thickBot="1" x14ac:dyDescent="0.25">
      <c r="A24" s="6" t="s">
        <v>45</v>
      </c>
      <c r="B24" s="58"/>
    </row>
    <row r="25" spans="1:2" ht="15.75" thickBot="1" x14ac:dyDescent="0.25">
      <c r="A25" s="10" t="s">
        <v>123</v>
      </c>
      <c r="B25" s="92">
        <v>450.22399999999999</v>
      </c>
    </row>
    <row r="26" spans="1:2" ht="15.75" thickBot="1" x14ac:dyDescent="0.25">
      <c r="A26" s="10" t="s">
        <v>124</v>
      </c>
      <c r="B26" s="92">
        <v>52.65</v>
      </c>
    </row>
    <row r="27" spans="1:2" ht="15.75" thickBot="1" x14ac:dyDescent="0.25">
      <c r="A27" s="10" t="s">
        <v>125</v>
      </c>
      <c r="B27" s="92">
        <v>51.188000000000002</v>
      </c>
    </row>
    <row r="28" spans="1:2" ht="15.75" thickBot="1" x14ac:dyDescent="0.25">
      <c r="A28" s="10" t="s">
        <v>126</v>
      </c>
      <c r="B28" s="92">
        <v>2.5662500000000001</v>
      </c>
    </row>
    <row r="29" spans="1:2" ht="15" thickBot="1" x14ac:dyDescent="0.25">
      <c r="A29" s="13"/>
      <c r="B29" s="92"/>
    </row>
    <row r="30" spans="1:2" ht="15.75" thickBot="1" x14ac:dyDescent="0.25">
      <c r="A30" s="6" t="s">
        <v>46</v>
      </c>
      <c r="B30" s="103">
        <f>SUM(B25:B28)</f>
        <v>556.62824999999998</v>
      </c>
    </row>
    <row r="31" spans="1:2" ht="17.25" thickBot="1" x14ac:dyDescent="0.25">
      <c r="A31" s="6"/>
      <c r="B31" s="58"/>
    </row>
    <row r="32" spans="1:2" ht="17.25" thickBot="1" x14ac:dyDescent="0.25">
      <c r="A32" s="6" t="s">
        <v>47</v>
      </c>
      <c r="B32" s="58"/>
    </row>
    <row r="33" spans="1:2" ht="15.75" thickBot="1" x14ac:dyDescent="0.25">
      <c r="A33" s="10"/>
      <c r="B33" s="59"/>
    </row>
    <row r="34" spans="1:2" ht="15.75" thickBot="1" x14ac:dyDescent="0.25">
      <c r="A34" s="6" t="s">
        <v>48</v>
      </c>
      <c r="B34" s="103">
        <v>0</v>
      </c>
    </row>
    <row r="35" spans="1:2" ht="17.25" thickBot="1" x14ac:dyDescent="0.25">
      <c r="A35" s="14"/>
      <c r="B35" s="58"/>
    </row>
    <row r="36" spans="1:2" ht="15" thickBot="1" x14ac:dyDescent="0.25">
      <c r="A36" s="6" t="s">
        <v>49</v>
      </c>
      <c r="B36" s="104"/>
    </row>
    <row r="37" spans="1:2" ht="17.25" thickBot="1" x14ac:dyDescent="0.25">
      <c r="A37" s="6"/>
      <c r="B37" s="58"/>
    </row>
    <row r="38" spans="1:2" ht="15.75" thickBot="1" x14ac:dyDescent="0.25">
      <c r="A38" s="6" t="s">
        <v>50</v>
      </c>
      <c r="B38" s="103">
        <v>0</v>
      </c>
    </row>
    <row r="39" spans="1:2" ht="15.75" thickBot="1" x14ac:dyDescent="0.25">
      <c r="A39" s="10"/>
      <c r="B39" s="59"/>
    </row>
    <row r="40" spans="1:2" ht="15.75" thickBot="1" x14ac:dyDescent="0.25">
      <c r="A40" s="6" t="s">
        <v>51</v>
      </c>
      <c r="B40" s="103">
        <v>0</v>
      </c>
    </row>
    <row r="41" spans="1:2" ht="17.25" thickBot="1" x14ac:dyDescent="0.25">
      <c r="A41" s="14"/>
      <c r="B41" s="58"/>
    </row>
    <row r="42" spans="1:2" ht="15.75" thickBot="1" x14ac:dyDescent="0.25">
      <c r="A42" s="6" t="s">
        <v>52</v>
      </c>
      <c r="B42" s="103">
        <v>0</v>
      </c>
    </row>
    <row r="43" spans="1:2" ht="15.75" thickBot="1" x14ac:dyDescent="0.25">
      <c r="A43" s="10"/>
      <c r="B43" s="59"/>
    </row>
    <row r="44" spans="1:2" ht="15.75" thickBot="1" x14ac:dyDescent="0.25">
      <c r="A44" s="6" t="s">
        <v>53</v>
      </c>
      <c r="B44" s="103">
        <v>0</v>
      </c>
    </row>
    <row r="45" spans="1:2" ht="17.25" thickBot="1" x14ac:dyDescent="0.25">
      <c r="A45" s="6"/>
      <c r="B45" s="68"/>
    </row>
    <row r="46" spans="1:2" ht="15.75" thickBot="1" x14ac:dyDescent="0.25">
      <c r="A46" s="6" t="s">
        <v>55</v>
      </c>
      <c r="B46" s="93">
        <f>B13+B22+B30+B34+B36+B40+B44</f>
        <v>13204.301430149028</v>
      </c>
    </row>
    <row r="47" spans="1:2" ht="15" x14ac:dyDescent="0.2">
      <c r="B47" s="15"/>
    </row>
  </sheetData>
  <pageMargins left="0.7" right="0.7" top="0.75" bottom="0.75" header="0.3" footer="0.3"/>
  <pageSetup paperSize="9" scale="87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76"/>
  <sheetViews>
    <sheetView rightToLeft="1" workbookViewId="0">
      <selection activeCell="A2" sqref="A2"/>
    </sheetView>
  </sheetViews>
  <sheetFormatPr defaultRowHeight="14.25" x14ac:dyDescent="0.2"/>
  <cols>
    <col min="1" max="1" width="66.5" style="8" customWidth="1"/>
    <col min="2" max="2" width="17.125" customWidth="1"/>
  </cols>
  <sheetData>
    <row r="1" spans="1:2" ht="15.75" x14ac:dyDescent="0.2">
      <c r="A1" s="87" t="s">
        <v>128</v>
      </c>
    </row>
    <row r="2" spans="1:2" ht="15" thickBot="1" x14ac:dyDescent="0.25">
      <c r="B2" s="1"/>
    </row>
    <row r="3" spans="1:2" ht="15.75" thickBot="1" x14ac:dyDescent="0.25">
      <c r="A3" s="18" t="s">
        <v>81</v>
      </c>
      <c r="B3" s="15"/>
    </row>
    <row r="4" spans="1:2" ht="15" thickBot="1" x14ac:dyDescent="0.25">
      <c r="A4" s="9"/>
      <c r="B4" s="3" t="s">
        <v>56</v>
      </c>
    </row>
    <row r="5" spans="1:2" ht="17.25" thickBot="1" x14ac:dyDescent="0.25">
      <c r="A5" s="6" t="s">
        <v>57</v>
      </c>
      <c r="B5" s="4"/>
    </row>
    <row r="6" spans="1:2" ht="16.5" thickBot="1" x14ac:dyDescent="0.25">
      <c r="A6" s="6" t="s">
        <v>154</v>
      </c>
      <c r="B6" s="94">
        <v>1324.6493000000003</v>
      </c>
    </row>
    <row r="7" spans="1:2" ht="16.5" thickBot="1" x14ac:dyDescent="0.25">
      <c r="A7" s="6" t="s">
        <v>155</v>
      </c>
      <c r="B7" s="94">
        <v>1236.598</v>
      </c>
    </row>
    <row r="8" spans="1:2" ht="15" thickBot="1" x14ac:dyDescent="0.25">
      <c r="A8" s="6" t="s">
        <v>54</v>
      </c>
      <c r="B8" s="94">
        <v>8511.1882230462979</v>
      </c>
    </row>
    <row r="9" spans="1:2" ht="15" thickBot="1" x14ac:dyDescent="0.25">
      <c r="A9" s="13"/>
      <c r="B9" s="62"/>
    </row>
    <row r="10" spans="1:2" ht="15.75" thickBot="1" x14ac:dyDescent="0.25">
      <c r="A10" s="6" t="s">
        <v>58</v>
      </c>
      <c r="B10" s="95">
        <f>SUM(B6:B8)</f>
        <v>11072.435523046297</v>
      </c>
    </row>
    <row r="11" spans="1:2" ht="17.25" thickBot="1" x14ac:dyDescent="0.25">
      <c r="A11" s="14"/>
      <c r="B11" s="4"/>
    </row>
    <row r="12" spans="1:2" ht="17.25" thickBot="1" x14ac:dyDescent="0.25">
      <c r="A12" s="6" t="s">
        <v>59</v>
      </c>
      <c r="B12" s="7"/>
    </row>
    <row r="13" spans="1:2" ht="16.5" thickBot="1" x14ac:dyDescent="0.25">
      <c r="A13" s="6" t="s">
        <v>129</v>
      </c>
      <c r="B13" s="94">
        <v>1335.619966</v>
      </c>
    </row>
    <row r="14" spans="1:2" ht="14.25" customHeight="1" thickBot="1" x14ac:dyDescent="0.25">
      <c r="A14" s="6" t="s">
        <v>60</v>
      </c>
      <c r="B14" s="94">
        <v>5431.8643861880009</v>
      </c>
    </row>
    <row r="15" spans="1:2" ht="15" thickBot="1" x14ac:dyDescent="0.25">
      <c r="A15" s="14"/>
      <c r="B15" s="62"/>
    </row>
    <row r="16" spans="1:2" ht="15.75" thickBot="1" x14ac:dyDescent="0.25">
      <c r="A16" s="6" t="s">
        <v>61</v>
      </c>
      <c r="B16" s="95">
        <f>SUM(B13:B15)</f>
        <v>6767.4843521880011</v>
      </c>
    </row>
    <row r="17" spans="1:2" ht="17.25" thickBot="1" x14ac:dyDescent="0.25">
      <c r="A17" s="6"/>
      <c r="B17" s="4"/>
    </row>
    <row r="18" spans="1:2" ht="17.25" thickBot="1" x14ac:dyDescent="0.25">
      <c r="A18" s="6" t="s">
        <v>62</v>
      </c>
      <c r="B18" s="4"/>
    </row>
    <row r="19" spans="1:2" ht="15" customHeight="1" thickBot="1" x14ac:dyDescent="0.25">
      <c r="A19" s="63"/>
      <c r="B19" s="62"/>
    </row>
    <row r="20" spans="1:2" ht="15.75" thickBot="1" x14ac:dyDescent="0.25">
      <c r="A20" s="6" t="s">
        <v>63</v>
      </c>
      <c r="B20" s="96">
        <v>0</v>
      </c>
    </row>
    <row r="21" spans="1:2" ht="17.25" thickBot="1" x14ac:dyDescent="0.25">
      <c r="A21" s="14"/>
      <c r="B21" s="4"/>
    </row>
    <row r="22" spans="1:2" ht="17.25" thickBot="1" x14ac:dyDescent="0.25">
      <c r="A22" s="6" t="s">
        <v>64</v>
      </c>
      <c r="B22" s="4"/>
    </row>
    <row r="23" spans="1:2" ht="17.25" thickBot="1" x14ac:dyDescent="0.25">
      <c r="A23" s="6"/>
      <c r="B23" s="64"/>
    </row>
    <row r="24" spans="1:2" ht="15.75" thickBot="1" x14ac:dyDescent="0.25">
      <c r="A24" s="6" t="s">
        <v>65</v>
      </c>
      <c r="B24" s="96">
        <v>0</v>
      </c>
    </row>
    <row r="25" spans="1:2" ht="17.25" thickBot="1" x14ac:dyDescent="0.25">
      <c r="A25" s="14"/>
      <c r="B25" s="4"/>
    </row>
    <row r="26" spans="1:2" ht="26.25" thickBot="1" x14ac:dyDescent="0.25">
      <c r="A26" s="6" t="s">
        <v>66</v>
      </c>
      <c r="B26" s="16"/>
    </row>
    <row r="27" spans="1:2" ht="15" thickBot="1" x14ac:dyDescent="0.25">
      <c r="A27" s="14" t="s">
        <v>140</v>
      </c>
      <c r="B27" s="97">
        <v>631.87952105539955</v>
      </c>
    </row>
    <row r="28" spans="1:2" ht="15" thickBot="1" x14ac:dyDescent="0.25">
      <c r="A28" s="14" t="s">
        <v>144</v>
      </c>
      <c r="B28" s="97">
        <v>508.09992783607578</v>
      </c>
    </row>
    <row r="29" spans="1:2" ht="15" thickBot="1" x14ac:dyDescent="0.25">
      <c r="A29" s="14" t="s">
        <v>141</v>
      </c>
      <c r="B29" s="97">
        <v>453.88058365013967</v>
      </c>
    </row>
    <row r="30" spans="1:2" ht="15" thickBot="1" x14ac:dyDescent="0.25">
      <c r="A30" s="14" t="s">
        <v>142</v>
      </c>
      <c r="B30" s="97">
        <v>343.74482100387166</v>
      </c>
    </row>
    <row r="31" spans="1:2" ht="15" thickBot="1" x14ac:dyDescent="0.25">
      <c r="A31" s="14" t="s">
        <v>143</v>
      </c>
      <c r="B31" s="97">
        <v>325.9066728662234</v>
      </c>
    </row>
    <row r="32" spans="1:2" ht="15" thickBot="1" x14ac:dyDescent="0.25">
      <c r="A32" s="14" t="s">
        <v>145</v>
      </c>
      <c r="B32" s="97">
        <v>993.77217512695006</v>
      </c>
    </row>
    <row r="33" spans="1:2" ht="15.75" thickBot="1" x14ac:dyDescent="0.25">
      <c r="A33" s="6" t="s">
        <v>67</v>
      </c>
      <c r="B33" s="95">
        <f>SUM(B27:B32)</f>
        <v>3257.2837015386604</v>
      </c>
    </row>
    <row r="34" spans="1:2" ht="17.25" thickBot="1" x14ac:dyDescent="0.25">
      <c r="A34" s="6"/>
      <c r="B34" s="4"/>
    </row>
    <row r="35" spans="1:2" ht="26.25" thickBot="1" x14ac:dyDescent="0.25">
      <c r="A35" s="6" t="s">
        <v>68</v>
      </c>
      <c r="B35" s="16"/>
    </row>
    <row r="36" spans="1:2" ht="15" thickBot="1" x14ac:dyDescent="0.25">
      <c r="A36" s="14" t="s">
        <v>146</v>
      </c>
      <c r="B36" s="97">
        <v>105.64431403333701</v>
      </c>
    </row>
    <row r="37" spans="1:2" ht="15" thickBot="1" x14ac:dyDescent="0.25">
      <c r="A37" s="14" t="s">
        <v>147</v>
      </c>
      <c r="B37" s="97">
        <v>95.677138150420092</v>
      </c>
    </row>
    <row r="38" spans="1:2" ht="15" thickBot="1" x14ac:dyDescent="0.25">
      <c r="A38" s="14" t="s">
        <v>148</v>
      </c>
      <c r="B38" s="97">
        <v>83.06044710435863</v>
      </c>
    </row>
    <row r="39" spans="1:2" ht="15" thickBot="1" x14ac:dyDescent="0.25">
      <c r="A39" s="14" t="s">
        <v>149</v>
      </c>
      <c r="B39" s="97">
        <v>50.535319823391809</v>
      </c>
    </row>
    <row r="40" spans="1:2" ht="15" thickBot="1" x14ac:dyDescent="0.25">
      <c r="A40" s="14" t="s">
        <v>150</v>
      </c>
      <c r="B40" s="97">
        <v>38.162623667366596</v>
      </c>
    </row>
    <row r="41" spans="1:2" ht="15" thickBot="1" x14ac:dyDescent="0.25">
      <c r="A41" s="14" t="s">
        <v>145</v>
      </c>
      <c r="B41" s="97">
        <v>9.2128203155310935</v>
      </c>
    </row>
    <row r="42" spans="1:2" ht="15.75" thickBot="1" x14ac:dyDescent="0.25">
      <c r="A42" s="6" t="s">
        <v>69</v>
      </c>
      <c r="B42" s="95">
        <f>SUM(B36:B41)</f>
        <v>382.29266309440521</v>
      </c>
    </row>
    <row r="43" spans="1:2" ht="17.25" thickBot="1" x14ac:dyDescent="0.25">
      <c r="A43" s="6"/>
      <c r="B43" s="105"/>
    </row>
    <row r="44" spans="1:2" ht="51" customHeight="1" x14ac:dyDescent="0.2">
      <c r="A44" s="111" t="s">
        <v>70</v>
      </c>
      <c r="B44" s="109"/>
    </row>
    <row r="45" spans="1:2" ht="15" customHeight="1" thickBot="1" x14ac:dyDescent="0.25">
      <c r="A45" s="112"/>
      <c r="B45" s="110"/>
    </row>
    <row r="46" spans="1:2" ht="17.25" thickBot="1" x14ac:dyDescent="0.25">
      <c r="A46" s="6" t="s">
        <v>71</v>
      </c>
      <c r="B46" s="4"/>
    </row>
    <row r="47" spans="1:2" ht="15" thickBot="1" x14ac:dyDescent="0.25">
      <c r="A47" s="14" t="s">
        <v>130</v>
      </c>
      <c r="B47" s="97">
        <v>96.518324051345346</v>
      </c>
    </row>
    <row r="48" spans="1:2" ht="15" thickBot="1" x14ac:dyDescent="0.25">
      <c r="A48" s="14" t="s">
        <v>131</v>
      </c>
      <c r="B48" s="97">
        <v>17.748132857191781</v>
      </c>
    </row>
    <row r="49" spans="1:2" ht="18" customHeight="1" thickBot="1" x14ac:dyDescent="0.25">
      <c r="A49" s="14" t="s">
        <v>132</v>
      </c>
      <c r="B49" s="97">
        <v>2.0173469198630141</v>
      </c>
    </row>
    <row r="50" spans="1:2" ht="18" customHeight="1" thickBot="1" x14ac:dyDescent="0.25">
      <c r="A50" s="14" t="s">
        <v>133</v>
      </c>
      <c r="B50" s="97">
        <v>0.26</v>
      </c>
    </row>
    <row r="51" spans="1:2" ht="15.75" thickBot="1" x14ac:dyDescent="0.25">
      <c r="A51" s="6" t="s">
        <v>72</v>
      </c>
      <c r="B51" s="98">
        <f>SUM(B47:B50)</f>
        <v>116.54380382840014</v>
      </c>
    </row>
    <row r="52" spans="1:2" ht="17.25" thickBot="1" x14ac:dyDescent="0.25">
      <c r="A52" s="6"/>
      <c r="B52" s="4"/>
    </row>
    <row r="53" spans="1:2" ht="20.100000000000001" customHeight="1" x14ac:dyDescent="0.2">
      <c r="A53" s="111" t="s">
        <v>73</v>
      </c>
      <c r="B53" s="109"/>
    </row>
    <row r="54" spans="1:2" ht="18.75" customHeight="1" thickBot="1" x14ac:dyDescent="0.25">
      <c r="A54" s="112"/>
      <c r="B54" s="110"/>
    </row>
    <row r="55" spans="1:2" ht="15" thickBot="1" x14ac:dyDescent="0.25">
      <c r="A55" s="14" t="s">
        <v>134</v>
      </c>
      <c r="B55" s="97">
        <v>447.19862262338319</v>
      </c>
    </row>
    <row r="56" spans="1:2" ht="15" thickBot="1" x14ac:dyDescent="0.25">
      <c r="A56" s="14" t="s">
        <v>135</v>
      </c>
      <c r="B56" s="97">
        <v>308.20345310460988</v>
      </c>
    </row>
    <row r="57" spans="1:2" ht="15" thickBot="1" x14ac:dyDescent="0.25">
      <c r="A57" s="14" t="s">
        <v>136</v>
      </c>
      <c r="B57" s="97">
        <v>170.70362385565923</v>
      </c>
    </row>
    <row r="58" spans="1:2" ht="15" thickBot="1" x14ac:dyDescent="0.25">
      <c r="A58" s="14" t="s">
        <v>137</v>
      </c>
      <c r="B58" s="97">
        <v>122.50191195786007</v>
      </c>
    </row>
    <row r="59" spans="1:2" ht="15" thickBot="1" x14ac:dyDescent="0.25">
      <c r="A59" s="14" t="s">
        <v>138</v>
      </c>
      <c r="B59" s="97">
        <v>481.63249864744029</v>
      </c>
    </row>
    <row r="60" spans="1:2" ht="15.75" thickBot="1" x14ac:dyDescent="0.25">
      <c r="A60" s="6" t="s">
        <v>74</v>
      </c>
      <c r="B60" s="95">
        <f>SUM(B55:B59)</f>
        <v>1530.2401101889527</v>
      </c>
    </row>
    <row r="61" spans="1:2" ht="17.25" thickBot="1" x14ac:dyDescent="0.25">
      <c r="A61" s="14"/>
      <c r="B61" s="4"/>
    </row>
    <row r="62" spans="1:2" ht="17.25" thickBot="1" x14ac:dyDescent="0.25">
      <c r="A62" s="6" t="s">
        <v>75</v>
      </c>
      <c r="B62" s="4"/>
    </row>
    <row r="63" spans="1:2" ht="15.75" thickBot="1" x14ac:dyDescent="0.25">
      <c r="A63" s="10" t="s">
        <v>139</v>
      </c>
      <c r="B63" s="97">
        <v>9.5809999999999995</v>
      </c>
    </row>
    <row r="64" spans="1:2" ht="15.75" thickBot="1" x14ac:dyDescent="0.25">
      <c r="A64" s="10"/>
      <c r="B64" s="62"/>
    </row>
    <row r="65" spans="1:2" ht="15.75" thickBot="1" x14ac:dyDescent="0.25">
      <c r="A65" s="6" t="s">
        <v>76</v>
      </c>
      <c r="B65" s="95">
        <f>SUM(B63:B64)</f>
        <v>9.5809999999999995</v>
      </c>
    </row>
    <row r="66" spans="1:2" ht="17.25" thickBot="1" x14ac:dyDescent="0.25">
      <c r="A66" s="6"/>
      <c r="B66" s="17"/>
    </row>
    <row r="67" spans="1:2" ht="15.75" thickBot="1" x14ac:dyDescent="0.25">
      <c r="A67" s="6" t="s">
        <v>77</v>
      </c>
      <c r="B67" s="95">
        <f>B10+B16+B20+B24+B33+B42+B51+B60+B63</f>
        <v>23135.861153884718</v>
      </c>
    </row>
    <row r="68" spans="1:2" ht="17.25" thickBot="1" x14ac:dyDescent="0.25">
      <c r="A68" s="6"/>
      <c r="B68" s="7"/>
    </row>
    <row r="69" spans="1:2" ht="15" thickBot="1" x14ac:dyDescent="0.25">
      <c r="A69" s="6" t="s">
        <v>78</v>
      </c>
      <c r="B69" s="5"/>
    </row>
    <row r="70" spans="1:2" ht="15" thickBot="1" x14ac:dyDescent="0.25">
      <c r="A70" s="14" t="s">
        <v>152</v>
      </c>
      <c r="B70" s="99">
        <v>6083.0950000000003</v>
      </c>
    </row>
    <row r="71" spans="1:2" ht="15" thickBot="1" x14ac:dyDescent="0.25">
      <c r="A71" s="14" t="s">
        <v>151</v>
      </c>
      <c r="B71" s="99">
        <v>4934.7629999999999</v>
      </c>
    </row>
    <row r="72" spans="1:2" ht="15" thickBot="1" x14ac:dyDescent="0.25">
      <c r="A72" s="14" t="s">
        <v>153</v>
      </c>
      <c r="B72" s="97">
        <v>863.49800000000005</v>
      </c>
    </row>
    <row r="73" spans="1:2" ht="15" thickBot="1" x14ac:dyDescent="0.25">
      <c r="A73" s="14" t="s">
        <v>126</v>
      </c>
      <c r="B73" s="100">
        <v>1357.64822297</v>
      </c>
    </row>
    <row r="74" spans="1:2" ht="15.75" thickBot="1" x14ac:dyDescent="0.25">
      <c r="A74" s="6" t="s">
        <v>79</v>
      </c>
      <c r="B74" s="95">
        <f>SUM(B70:B73)</f>
        <v>13239.004222969999</v>
      </c>
    </row>
    <row r="75" spans="1:2" ht="17.25" thickBot="1" x14ac:dyDescent="0.25">
      <c r="A75" s="6"/>
      <c r="B75" s="7"/>
    </row>
    <row r="76" spans="1:2" ht="15.75" thickBot="1" x14ac:dyDescent="0.25">
      <c r="A76" s="6" t="s">
        <v>80</v>
      </c>
      <c r="B76" s="95">
        <v>20957934.789362382</v>
      </c>
    </row>
  </sheetData>
  <mergeCells count="4">
    <mergeCell ref="B53:B54"/>
    <mergeCell ref="A53:A54"/>
    <mergeCell ref="B44:B45"/>
    <mergeCell ref="A44:A45"/>
  </mergeCells>
  <pageMargins left="0.7" right="0.7" top="0.75" bottom="0.75" header="0.3" footer="0.3"/>
  <pageSetup paperSize="9" scale="6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B65"/>
  <sheetViews>
    <sheetView rightToLeft="1" topLeftCell="A16" workbookViewId="0">
      <selection activeCell="A25" sqref="A1:B1048576"/>
    </sheetView>
  </sheetViews>
  <sheetFormatPr defaultRowHeight="14.25" x14ac:dyDescent="0.2"/>
  <cols>
    <col min="1" max="1" width="103.75" customWidth="1"/>
    <col min="2" max="2" width="16.5" customWidth="1"/>
  </cols>
  <sheetData>
    <row r="1" spans="1:2" ht="18" x14ac:dyDescent="0.2">
      <c r="A1" s="2" t="s">
        <v>88</v>
      </c>
    </row>
    <row r="2" spans="1:2" ht="15" thickBot="1" x14ac:dyDescent="0.25">
      <c r="A2" s="1"/>
    </row>
    <row r="3" spans="1:2" ht="14.25" customHeight="1" x14ac:dyDescent="0.2">
      <c r="A3" s="18" t="s">
        <v>87</v>
      </c>
      <c r="B3" s="106" t="s">
        <v>0</v>
      </c>
    </row>
    <row r="4" spans="1:2" ht="14.25" customHeight="1" x14ac:dyDescent="0.2">
      <c r="A4" s="19"/>
      <c r="B4" s="107"/>
    </row>
    <row r="5" spans="1:2" ht="15" customHeight="1" thickBot="1" x14ac:dyDescent="0.25">
      <c r="A5" s="20" t="s">
        <v>89</v>
      </c>
      <c r="B5" s="108"/>
    </row>
    <row r="6" spans="1:2" ht="15.75" thickBot="1" x14ac:dyDescent="0.25">
      <c r="A6" s="21"/>
      <c r="B6" s="29"/>
    </row>
    <row r="7" spans="1:2" ht="15.75" thickBot="1" x14ac:dyDescent="0.25">
      <c r="A7" s="22" t="s">
        <v>1</v>
      </c>
      <c r="B7" s="30"/>
    </row>
    <row r="8" spans="1:2" ht="15.75" thickBot="1" x14ac:dyDescent="0.25">
      <c r="A8" s="23" t="s">
        <v>2</v>
      </c>
      <c r="B8" s="40">
        <f>SUM(B9:B10)</f>
        <v>1875.7016872487568</v>
      </c>
    </row>
    <row r="9" spans="1:2" ht="15" x14ac:dyDescent="0.2">
      <c r="A9" s="43" t="s">
        <v>3</v>
      </c>
      <c r="B9" s="44"/>
    </row>
    <row r="10" spans="1:2" ht="15.75" thickBot="1" x14ac:dyDescent="0.25">
      <c r="A10" s="24" t="s">
        <v>4</v>
      </c>
      <c r="B10" s="45">
        <v>1875.7016872487568</v>
      </c>
    </row>
    <row r="11" spans="1:2" ht="15.75" thickBot="1" x14ac:dyDescent="0.25">
      <c r="A11" s="25"/>
      <c r="B11" s="42"/>
    </row>
    <row r="12" spans="1:2" ht="15.75" thickBot="1" x14ac:dyDescent="0.25">
      <c r="A12" s="46" t="s">
        <v>38</v>
      </c>
      <c r="B12" s="40">
        <f>SUM(B13:B14)</f>
        <v>169.83067450000001</v>
      </c>
    </row>
    <row r="13" spans="1:2" ht="15" x14ac:dyDescent="0.2">
      <c r="A13" s="47" t="s">
        <v>5</v>
      </c>
      <c r="B13" s="39"/>
    </row>
    <row r="14" spans="1:2" ht="15.75" thickBot="1" x14ac:dyDescent="0.25">
      <c r="A14" s="24" t="s">
        <v>6</v>
      </c>
      <c r="B14" s="41">
        <v>169.83067450000001</v>
      </c>
    </row>
    <row r="15" spans="1:2" ht="15.75" thickBot="1" x14ac:dyDescent="0.25">
      <c r="A15" s="25"/>
      <c r="B15" s="42"/>
    </row>
    <row r="16" spans="1:2" ht="15.75" thickBot="1" x14ac:dyDescent="0.25">
      <c r="A16" s="25" t="s">
        <v>7</v>
      </c>
      <c r="B16" s="40">
        <f>SUM(B17:B18)</f>
        <v>321.22613865499989</v>
      </c>
    </row>
    <row r="17" spans="1:2" ht="15" x14ac:dyDescent="0.2">
      <c r="A17" s="43" t="s">
        <v>8</v>
      </c>
      <c r="B17" s="39">
        <v>321.22613865499989</v>
      </c>
    </row>
    <row r="18" spans="1:2" ht="15.75" thickBot="1" x14ac:dyDescent="0.25">
      <c r="A18" s="24" t="s">
        <v>9</v>
      </c>
      <c r="B18" s="48"/>
    </row>
    <row r="19" spans="1:2" ht="15.75" thickBot="1" x14ac:dyDescent="0.25">
      <c r="A19" s="25"/>
      <c r="B19" s="31"/>
    </row>
    <row r="20" spans="1:2" ht="15.75" thickBot="1" x14ac:dyDescent="0.25">
      <c r="A20" s="25" t="s">
        <v>10</v>
      </c>
      <c r="B20" s="74"/>
    </row>
    <row r="21" spans="1:2" ht="15.75" thickBot="1" x14ac:dyDescent="0.25">
      <c r="A21" s="25"/>
      <c r="B21" s="38"/>
    </row>
    <row r="22" spans="1:2" ht="15.75" thickBot="1" x14ac:dyDescent="0.25">
      <c r="A22" s="25" t="s">
        <v>11</v>
      </c>
      <c r="B22" s="49">
        <v>0</v>
      </c>
    </row>
    <row r="23" spans="1:2" ht="15.75" thickBot="1" x14ac:dyDescent="0.25">
      <c r="A23" s="25"/>
      <c r="B23" s="38"/>
    </row>
    <row r="24" spans="1:2" ht="15.75" thickBot="1" x14ac:dyDescent="0.25">
      <c r="A24" s="25" t="s">
        <v>12</v>
      </c>
      <c r="B24" s="49">
        <v>0</v>
      </c>
    </row>
    <row r="25" spans="1:2" ht="15.75" thickBot="1" x14ac:dyDescent="0.25">
      <c r="A25" s="25"/>
      <c r="B25" s="31"/>
    </row>
    <row r="26" spans="1:2" ht="15.75" thickBot="1" x14ac:dyDescent="0.25">
      <c r="A26" s="25" t="s">
        <v>13</v>
      </c>
      <c r="B26" s="34">
        <f>B8+B12+B16+B20+B22+B24</f>
        <v>2366.7585004037564</v>
      </c>
    </row>
    <row r="27" spans="1:2" ht="15.75" thickBot="1" x14ac:dyDescent="0.25">
      <c r="A27" s="25"/>
      <c r="B27" s="31"/>
    </row>
    <row r="28" spans="1:2" ht="15.75" thickBot="1" x14ac:dyDescent="0.25">
      <c r="A28" s="25" t="s">
        <v>14</v>
      </c>
      <c r="B28" s="34">
        <f>AVERAGE(B29:B30)</f>
        <v>4388560.1094349995</v>
      </c>
    </row>
    <row r="29" spans="1:2" ht="18.75" customHeight="1" x14ac:dyDescent="0.2">
      <c r="A29" s="43" t="s">
        <v>82</v>
      </c>
      <c r="B29" s="50">
        <v>4383372.5382399997</v>
      </c>
    </row>
    <row r="30" spans="1:2" ht="31.5" thickBot="1" x14ac:dyDescent="0.25">
      <c r="A30" s="24" t="s">
        <v>83</v>
      </c>
      <c r="B30" s="35">
        <v>4393747.6806300003</v>
      </c>
    </row>
    <row r="31" spans="1:2" ht="15.75" thickBot="1" x14ac:dyDescent="0.3">
      <c r="A31" s="26"/>
      <c r="B31" s="31"/>
    </row>
    <row r="32" spans="1:2" ht="15.75" thickBot="1" x14ac:dyDescent="0.25">
      <c r="A32" s="25" t="s">
        <v>15</v>
      </c>
      <c r="B32" s="37">
        <f>B26/B28</f>
        <v>5.3930183052875228E-4</v>
      </c>
    </row>
    <row r="33" spans="1:2" ht="15.75" thickBot="1" x14ac:dyDescent="0.25">
      <c r="A33" s="25"/>
      <c r="B33" s="31"/>
    </row>
    <row r="34" spans="1:2" ht="16.5" thickBot="1" x14ac:dyDescent="0.25">
      <c r="A34" s="27" t="s">
        <v>16</v>
      </c>
      <c r="B34" s="31"/>
    </row>
    <row r="35" spans="1:2" ht="15.75" thickBot="1" x14ac:dyDescent="0.25">
      <c r="A35" s="25" t="s">
        <v>17</v>
      </c>
      <c r="B35" s="80">
        <v>6635.3429999999998</v>
      </c>
    </row>
    <row r="36" spans="1:2" ht="16.5" customHeight="1" thickBot="1" x14ac:dyDescent="0.25">
      <c r="A36" s="25"/>
      <c r="B36" s="31"/>
    </row>
    <row r="37" spans="1:2" ht="15.75" thickBot="1" x14ac:dyDescent="0.25">
      <c r="A37" s="25" t="s">
        <v>18</v>
      </c>
      <c r="B37" s="53">
        <f>SUM(B38:B46)</f>
        <v>11075.994828151115</v>
      </c>
    </row>
    <row r="38" spans="1:2" ht="15" x14ac:dyDescent="0.2">
      <c r="A38" s="43" t="s">
        <v>19</v>
      </c>
      <c r="B38" s="54">
        <v>5917.4692914179259</v>
      </c>
    </row>
    <row r="39" spans="1:2" ht="15" x14ac:dyDescent="0.2">
      <c r="A39" s="52" t="s">
        <v>20</v>
      </c>
      <c r="B39" s="55">
        <v>3744.102140092883</v>
      </c>
    </row>
    <row r="40" spans="1:2" ht="15" x14ac:dyDescent="0.2">
      <c r="A40" s="51" t="s">
        <v>21</v>
      </c>
      <c r="B40" s="55"/>
    </row>
    <row r="41" spans="1:2" ht="15" x14ac:dyDescent="0.2">
      <c r="A41" s="51" t="s">
        <v>22</v>
      </c>
      <c r="B41" s="55"/>
    </row>
    <row r="42" spans="1:2" ht="30" x14ac:dyDescent="0.2">
      <c r="A42" s="51" t="s">
        <v>23</v>
      </c>
      <c r="B42" s="55">
        <v>43.62499410132385</v>
      </c>
    </row>
    <row r="43" spans="1:2" ht="30" x14ac:dyDescent="0.2">
      <c r="A43" s="51" t="s">
        <v>24</v>
      </c>
      <c r="B43" s="55">
        <v>924.78552662648542</v>
      </c>
    </row>
    <row r="44" spans="1:2" ht="30" x14ac:dyDescent="0.2">
      <c r="A44" s="51" t="s">
        <v>25</v>
      </c>
      <c r="B44" s="55">
        <v>51.831132732627793</v>
      </c>
    </row>
    <row r="45" spans="1:2" ht="30" x14ac:dyDescent="0.2">
      <c r="A45" s="51" t="s">
        <v>26</v>
      </c>
      <c r="B45" s="55">
        <v>389.78604971449261</v>
      </c>
    </row>
    <row r="46" spans="1:2" ht="15.75" thickBot="1" x14ac:dyDescent="0.25">
      <c r="A46" s="24" t="s">
        <v>27</v>
      </c>
      <c r="B46" s="56">
        <v>4.3956934653779163</v>
      </c>
    </row>
    <row r="47" spans="1:2" ht="15.75" thickBot="1" x14ac:dyDescent="0.25">
      <c r="A47" s="24"/>
      <c r="B47" s="31"/>
    </row>
    <row r="48" spans="1:2" ht="16.5" thickBot="1" x14ac:dyDescent="0.25">
      <c r="A48" s="25" t="s">
        <v>28</v>
      </c>
      <c r="B48" s="82">
        <f>B37/B30</f>
        <v>2.5208536386784452E-3</v>
      </c>
    </row>
    <row r="49" spans="1:2" ht="15.75" thickBot="1" x14ac:dyDescent="0.25">
      <c r="A49" s="24"/>
      <c r="B49" s="79"/>
    </row>
    <row r="50" spans="1:2" ht="15.75" thickBot="1" x14ac:dyDescent="0.25">
      <c r="A50" s="25" t="s">
        <v>29</v>
      </c>
      <c r="B50" s="83">
        <v>2.5000000000000001E-3</v>
      </c>
    </row>
    <row r="51" spans="1:2" ht="15.75" thickBot="1" x14ac:dyDescent="0.25">
      <c r="A51" s="24"/>
      <c r="B51" s="79"/>
    </row>
    <row r="52" spans="1:2" ht="15.75" thickBot="1" x14ac:dyDescent="0.25">
      <c r="A52" s="25" t="s">
        <v>30</v>
      </c>
      <c r="B52" s="83">
        <f>B50-B48</f>
        <v>-2.0853638678445131E-5</v>
      </c>
    </row>
    <row r="53" spans="1:2" ht="15.75" thickBot="1" x14ac:dyDescent="0.25">
      <c r="A53" s="28"/>
      <c r="B53" s="79"/>
    </row>
    <row r="54" spans="1:2" ht="15.75" thickBot="1" x14ac:dyDescent="0.25">
      <c r="A54" s="25" t="s">
        <v>31</v>
      </c>
      <c r="B54" s="84">
        <v>150</v>
      </c>
    </row>
    <row r="55" spans="1:2" ht="15.75" thickBot="1" x14ac:dyDescent="0.25">
      <c r="A55" s="25" t="s">
        <v>32</v>
      </c>
      <c r="B55" s="85">
        <f>(B37-B54)/B30</f>
        <v>2.4867142180964941E-3</v>
      </c>
    </row>
    <row r="56" spans="1:2" ht="15.75" thickBot="1" x14ac:dyDescent="0.25">
      <c r="A56" s="25"/>
      <c r="B56" s="31"/>
    </row>
    <row r="57" spans="1:2" ht="16.5" thickBot="1" x14ac:dyDescent="0.25">
      <c r="A57" s="27" t="s">
        <v>33</v>
      </c>
      <c r="B57" s="31"/>
    </row>
    <row r="58" spans="1:2" ht="15.75" thickBot="1" x14ac:dyDescent="0.25">
      <c r="A58" s="25"/>
      <c r="B58" s="31"/>
    </row>
    <row r="59" spans="1:2" ht="15.75" thickBot="1" x14ac:dyDescent="0.3">
      <c r="A59" s="25" t="s">
        <v>39</v>
      </c>
      <c r="B59" s="86">
        <f>B26+B37-B54</f>
        <v>13292.753328554871</v>
      </c>
    </row>
    <row r="60" spans="1:2" ht="15.75" thickBot="1" x14ac:dyDescent="0.25">
      <c r="A60" s="25"/>
      <c r="B60" s="31"/>
    </row>
    <row r="61" spans="1:2" ht="15.75" thickBot="1" x14ac:dyDescent="0.25">
      <c r="A61" s="25" t="s">
        <v>35</v>
      </c>
      <c r="B61" s="82">
        <f>B59/B28</f>
        <v>3.028955510937785E-3</v>
      </c>
    </row>
    <row r="62" spans="1:2" ht="15.75" thickBot="1" x14ac:dyDescent="0.25">
      <c r="A62" s="25"/>
      <c r="B62" s="79"/>
    </row>
    <row r="63" spans="1:2" ht="15.75" thickBot="1" x14ac:dyDescent="0.25">
      <c r="A63" s="25" t="s">
        <v>36</v>
      </c>
      <c r="B63" s="79"/>
    </row>
    <row r="64" spans="1:2" ht="30.75" thickBot="1" x14ac:dyDescent="0.25">
      <c r="A64" s="25" t="s">
        <v>84</v>
      </c>
      <c r="B64" s="83">
        <v>2.5000000000000001E-3</v>
      </c>
    </row>
    <row r="65" spans="1:2" ht="15.75" thickBot="1" x14ac:dyDescent="0.25">
      <c r="A65" s="25" t="s">
        <v>37</v>
      </c>
      <c r="B65" s="81">
        <f>B32+B64</f>
        <v>3.0393018305287524E-3</v>
      </c>
    </row>
  </sheetData>
  <mergeCells count="1">
    <mergeCell ref="B3:B5"/>
  </mergeCells>
  <pageMargins left="0.7" right="0.7" top="0.75" bottom="0.75" header="0.3" footer="0.3"/>
  <pageSetup paperSize="9" scale="6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D65"/>
  <sheetViews>
    <sheetView rightToLeft="1" topLeftCell="A13" workbookViewId="0">
      <selection activeCell="A25" sqref="A1:B1048576"/>
    </sheetView>
  </sheetViews>
  <sheetFormatPr defaultRowHeight="14.25" x14ac:dyDescent="0.2"/>
  <cols>
    <col min="1" max="1" width="103.75" customWidth="1"/>
    <col min="2" max="2" width="16.5" customWidth="1"/>
  </cols>
  <sheetData>
    <row r="1" spans="1:2" ht="18" x14ac:dyDescent="0.2">
      <c r="A1" s="2" t="s">
        <v>88</v>
      </c>
    </row>
    <row r="2" spans="1:2" ht="15" thickBot="1" x14ac:dyDescent="0.25">
      <c r="A2" s="1"/>
    </row>
    <row r="3" spans="1:2" ht="14.25" customHeight="1" x14ac:dyDescent="0.2">
      <c r="A3" s="18" t="s">
        <v>90</v>
      </c>
      <c r="B3" s="106" t="s">
        <v>0</v>
      </c>
    </row>
    <row r="4" spans="1:2" ht="14.25" customHeight="1" x14ac:dyDescent="0.2">
      <c r="A4" s="19"/>
      <c r="B4" s="107"/>
    </row>
    <row r="5" spans="1:2" ht="15" customHeight="1" thickBot="1" x14ac:dyDescent="0.25">
      <c r="A5" s="20" t="s">
        <v>89</v>
      </c>
      <c r="B5" s="108"/>
    </row>
    <row r="6" spans="1:2" ht="15.75" thickBot="1" x14ac:dyDescent="0.25">
      <c r="A6" s="21"/>
      <c r="B6" s="29"/>
    </row>
    <row r="7" spans="1:2" ht="15.75" thickBot="1" x14ac:dyDescent="0.25">
      <c r="A7" s="22" t="s">
        <v>1</v>
      </c>
      <c r="B7" s="30"/>
    </row>
    <row r="8" spans="1:2" ht="15.75" thickBot="1" x14ac:dyDescent="0.25">
      <c r="A8" s="23" t="s">
        <v>2</v>
      </c>
      <c r="B8" s="40">
        <f>SUM(B9:B10)</f>
        <v>116.55255273715102</v>
      </c>
    </row>
    <row r="9" spans="1:2" ht="15" x14ac:dyDescent="0.2">
      <c r="A9" s="43" t="s">
        <v>3</v>
      </c>
      <c r="B9" s="44"/>
    </row>
    <row r="10" spans="1:2" ht="15.75" thickBot="1" x14ac:dyDescent="0.25">
      <c r="A10" s="24" t="s">
        <v>4</v>
      </c>
      <c r="B10" s="45">
        <v>116.55255273715102</v>
      </c>
    </row>
    <row r="11" spans="1:2" ht="15.75" thickBot="1" x14ac:dyDescent="0.25">
      <c r="A11" s="25"/>
      <c r="B11" s="42"/>
    </row>
    <row r="12" spans="1:2" ht="15.75" thickBot="1" x14ac:dyDescent="0.25">
      <c r="A12" s="46" t="s">
        <v>38</v>
      </c>
      <c r="B12" s="40">
        <f>SUM(B13:B14)</f>
        <v>23.098048000000006</v>
      </c>
    </row>
    <row r="13" spans="1:2" ht="15" x14ac:dyDescent="0.2">
      <c r="A13" s="47" t="s">
        <v>5</v>
      </c>
      <c r="B13" s="39"/>
    </row>
    <row r="14" spans="1:2" ht="15.75" thickBot="1" x14ac:dyDescent="0.25">
      <c r="A14" s="24" t="s">
        <v>6</v>
      </c>
      <c r="B14" s="41">
        <v>23.098048000000006</v>
      </c>
    </row>
    <row r="15" spans="1:2" ht="15.75" thickBot="1" x14ac:dyDescent="0.25">
      <c r="A15" s="25"/>
      <c r="B15" s="42"/>
    </row>
    <row r="16" spans="1:2" ht="15.75" thickBot="1" x14ac:dyDescent="0.25">
      <c r="A16" s="25" t="s">
        <v>7</v>
      </c>
      <c r="B16" s="40">
        <f>SUM(B17:B18)</f>
        <v>30.511505157000002</v>
      </c>
    </row>
    <row r="17" spans="1:2" ht="15" x14ac:dyDescent="0.2">
      <c r="A17" s="43" t="s">
        <v>8</v>
      </c>
      <c r="B17" s="39">
        <v>30.511505157000002</v>
      </c>
    </row>
    <row r="18" spans="1:2" ht="15.75" thickBot="1" x14ac:dyDescent="0.25">
      <c r="A18" s="24" t="s">
        <v>9</v>
      </c>
      <c r="B18" s="48"/>
    </row>
    <row r="19" spans="1:2" ht="15.75" thickBot="1" x14ac:dyDescent="0.25">
      <c r="A19" s="25"/>
      <c r="B19" s="31"/>
    </row>
    <row r="20" spans="1:2" ht="15.75" thickBot="1" x14ac:dyDescent="0.25">
      <c r="A20" s="25" t="s">
        <v>10</v>
      </c>
      <c r="B20" s="74"/>
    </row>
    <row r="21" spans="1:2" ht="15.75" thickBot="1" x14ac:dyDescent="0.25">
      <c r="A21" s="25"/>
      <c r="B21" s="38"/>
    </row>
    <row r="22" spans="1:2" ht="15.75" thickBot="1" x14ac:dyDescent="0.25">
      <c r="A22" s="25" t="s">
        <v>11</v>
      </c>
      <c r="B22" s="49">
        <v>0</v>
      </c>
    </row>
    <row r="23" spans="1:2" ht="15.75" thickBot="1" x14ac:dyDescent="0.25">
      <c r="A23" s="25"/>
      <c r="B23" s="38"/>
    </row>
    <row r="24" spans="1:2" ht="15.75" thickBot="1" x14ac:dyDescent="0.25">
      <c r="A24" s="25" t="s">
        <v>12</v>
      </c>
      <c r="B24" s="49">
        <v>0</v>
      </c>
    </row>
    <row r="25" spans="1:2" ht="15.75" thickBot="1" x14ac:dyDescent="0.25">
      <c r="A25" s="25"/>
      <c r="B25" s="31"/>
    </row>
    <row r="26" spans="1:2" ht="15.75" thickBot="1" x14ac:dyDescent="0.25">
      <c r="A26" s="25" t="s">
        <v>13</v>
      </c>
      <c r="B26" s="34">
        <f>B8+B12+B16+B20+B22+B24</f>
        <v>170.16210589415101</v>
      </c>
    </row>
    <row r="27" spans="1:2" ht="15.75" thickBot="1" x14ac:dyDescent="0.25">
      <c r="A27" s="25"/>
      <c r="B27" s="31"/>
    </row>
    <row r="28" spans="1:2" ht="15.75" thickBot="1" x14ac:dyDescent="0.25">
      <c r="A28" s="25" t="s">
        <v>14</v>
      </c>
      <c r="B28" s="34">
        <f>AVERAGE(B29:B30)</f>
        <v>474719.65863999998</v>
      </c>
    </row>
    <row r="29" spans="1:2" ht="18" customHeight="1" x14ac:dyDescent="0.2">
      <c r="A29" s="43" t="s">
        <v>82</v>
      </c>
      <c r="B29" s="50">
        <v>427847.62432000006</v>
      </c>
    </row>
    <row r="30" spans="1:2" ht="31.5" thickBot="1" x14ac:dyDescent="0.25">
      <c r="A30" s="24" t="s">
        <v>83</v>
      </c>
      <c r="B30" s="35">
        <v>521591.6929599999</v>
      </c>
    </row>
    <row r="31" spans="1:2" ht="15.75" thickBot="1" x14ac:dyDescent="0.3">
      <c r="A31" s="26"/>
      <c r="B31" s="31"/>
    </row>
    <row r="32" spans="1:2" ht="15.75" thickBot="1" x14ac:dyDescent="0.25">
      <c r="A32" s="25" t="s">
        <v>15</v>
      </c>
      <c r="B32" s="37">
        <f>B26/B28</f>
        <v>3.5844756541500661E-4</v>
      </c>
    </row>
    <row r="33" spans="1:4" ht="15.75" thickBot="1" x14ac:dyDescent="0.25">
      <c r="A33" s="25"/>
      <c r="B33" s="31"/>
    </row>
    <row r="34" spans="1:4" ht="16.5" thickBot="1" x14ac:dyDescent="0.25">
      <c r="A34" s="27" t="s">
        <v>16</v>
      </c>
      <c r="B34" s="31"/>
    </row>
    <row r="35" spans="1:4" ht="15.75" thickBot="1" x14ac:dyDescent="0.25">
      <c r="A35" s="25" t="s">
        <v>17</v>
      </c>
      <c r="B35" s="80">
        <v>56.703000000000003</v>
      </c>
    </row>
    <row r="36" spans="1:4" ht="15.75" thickBot="1" x14ac:dyDescent="0.25">
      <c r="A36" s="25"/>
      <c r="B36" s="31"/>
    </row>
    <row r="37" spans="1:4" ht="15.75" thickBot="1" x14ac:dyDescent="0.25">
      <c r="A37" s="25" t="s">
        <v>18</v>
      </c>
      <c r="B37" s="53">
        <f>SUM(B38:B46)</f>
        <v>308.94425753808576</v>
      </c>
    </row>
    <row r="38" spans="1:4" ht="15" x14ac:dyDescent="0.2">
      <c r="A38" s="43" t="s">
        <v>19</v>
      </c>
      <c r="B38" s="54">
        <v>134.4759154643813</v>
      </c>
    </row>
    <row r="39" spans="1:4" ht="15" x14ac:dyDescent="0.2">
      <c r="A39" s="52" t="s">
        <v>20</v>
      </c>
      <c r="B39" s="55">
        <v>150.69731169692358</v>
      </c>
    </row>
    <row r="40" spans="1:4" ht="15" x14ac:dyDescent="0.2">
      <c r="A40" s="51" t="s">
        <v>21</v>
      </c>
      <c r="B40" s="55"/>
    </row>
    <row r="41" spans="1:4" ht="15" x14ac:dyDescent="0.2">
      <c r="A41" s="51" t="s">
        <v>22</v>
      </c>
      <c r="B41" s="55"/>
    </row>
    <row r="42" spans="1:4" ht="30" x14ac:dyDescent="0.2">
      <c r="A42" s="51" t="s">
        <v>23</v>
      </c>
      <c r="B42" s="55">
        <v>0</v>
      </c>
    </row>
    <row r="43" spans="1:4" ht="30" x14ac:dyDescent="0.2">
      <c r="A43" s="51" t="s">
        <v>24</v>
      </c>
      <c r="B43" s="55">
        <v>12.854361310857914</v>
      </c>
    </row>
    <row r="44" spans="1:4" ht="30" x14ac:dyDescent="0.2">
      <c r="A44" s="51" t="s">
        <v>25</v>
      </c>
      <c r="B44" s="55">
        <v>0</v>
      </c>
      <c r="D44" s="36"/>
    </row>
    <row r="45" spans="1:4" ht="30" x14ac:dyDescent="0.2">
      <c r="A45" s="51" t="s">
        <v>26</v>
      </c>
      <c r="B45" s="55">
        <v>10.752466518799215</v>
      </c>
    </row>
    <row r="46" spans="1:4" ht="18" customHeight="1" thickBot="1" x14ac:dyDescent="0.25">
      <c r="A46" s="24" t="s">
        <v>27</v>
      </c>
      <c r="B46" s="56">
        <v>0.16420254712367119</v>
      </c>
    </row>
    <row r="47" spans="1:4" ht="15.75" thickBot="1" x14ac:dyDescent="0.25">
      <c r="A47" s="24"/>
      <c r="B47" s="31"/>
    </row>
    <row r="48" spans="1:4" ht="16.5" thickBot="1" x14ac:dyDescent="0.25">
      <c r="A48" s="25" t="s">
        <v>28</v>
      </c>
      <c r="B48" s="82">
        <f>B37/B30</f>
        <v>5.9231054042453517E-4</v>
      </c>
    </row>
    <row r="49" spans="1:2" ht="15.75" thickBot="1" x14ac:dyDescent="0.25">
      <c r="A49" s="24"/>
      <c r="B49" s="79"/>
    </row>
    <row r="50" spans="1:2" ht="15.75" thickBot="1" x14ac:dyDescent="0.25">
      <c r="A50" s="25" t="s">
        <v>29</v>
      </c>
      <c r="B50" s="83">
        <v>1.5E-3</v>
      </c>
    </row>
    <row r="51" spans="1:2" ht="15.75" thickBot="1" x14ac:dyDescent="0.25">
      <c r="A51" s="24"/>
      <c r="B51" s="79"/>
    </row>
    <row r="52" spans="1:2" ht="15.75" thickBot="1" x14ac:dyDescent="0.25">
      <c r="A52" s="25" t="s">
        <v>30</v>
      </c>
      <c r="B52" s="83">
        <f>B50-B48</f>
        <v>9.0768945957546486E-4</v>
      </c>
    </row>
    <row r="53" spans="1:2" ht="15.75" thickBot="1" x14ac:dyDescent="0.25">
      <c r="A53" s="28"/>
      <c r="B53" s="79"/>
    </row>
    <row r="54" spans="1:2" ht="15.75" thickBot="1" x14ac:dyDescent="0.25">
      <c r="A54" s="25" t="s">
        <v>31</v>
      </c>
      <c r="B54" s="84">
        <v>0</v>
      </c>
    </row>
    <row r="55" spans="1:2" ht="15.75" thickBot="1" x14ac:dyDescent="0.25">
      <c r="A55" s="25" t="s">
        <v>32</v>
      </c>
      <c r="B55" s="85">
        <f>(B37-B54)/B30</f>
        <v>5.9231054042453517E-4</v>
      </c>
    </row>
    <row r="56" spans="1:2" ht="15.75" thickBot="1" x14ac:dyDescent="0.25">
      <c r="A56" s="25"/>
      <c r="B56" s="31"/>
    </row>
    <row r="57" spans="1:2" ht="16.5" thickBot="1" x14ac:dyDescent="0.25">
      <c r="A57" s="27" t="s">
        <v>33</v>
      </c>
      <c r="B57" s="31"/>
    </row>
    <row r="58" spans="1:2" ht="15.75" thickBot="1" x14ac:dyDescent="0.25">
      <c r="A58" s="25"/>
      <c r="B58" s="31"/>
    </row>
    <row r="59" spans="1:2" ht="15.75" thickBot="1" x14ac:dyDescent="0.3">
      <c r="A59" s="25" t="s">
        <v>39</v>
      </c>
      <c r="B59" s="86">
        <f>B26+B37-B54</f>
        <v>479.10636343223678</v>
      </c>
    </row>
    <row r="60" spans="1:2" ht="15.75" thickBot="1" x14ac:dyDescent="0.25">
      <c r="A60" s="25"/>
      <c r="B60" s="31"/>
    </row>
    <row r="61" spans="1:2" ht="15.75" thickBot="1" x14ac:dyDescent="0.25">
      <c r="A61" s="25" t="s">
        <v>35</v>
      </c>
      <c r="B61" s="82">
        <f>B59/B28</f>
        <v>1.0092406217277877E-3</v>
      </c>
    </row>
    <row r="62" spans="1:2" ht="15.75" thickBot="1" x14ac:dyDescent="0.25">
      <c r="A62" s="25"/>
      <c r="B62" s="79"/>
    </row>
    <row r="63" spans="1:2" ht="15.75" thickBot="1" x14ac:dyDescent="0.25">
      <c r="A63" s="25" t="s">
        <v>36</v>
      </c>
      <c r="B63" s="79"/>
    </row>
    <row r="64" spans="1:2" ht="30.75" thickBot="1" x14ac:dyDescent="0.25">
      <c r="A64" s="25" t="s">
        <v>84</v>
      </c>
      <c r="B64" s="83">
        <v>1.5E-3</v>
      </c>
    </row>
    <row r="65" spans="1:2" ht="15.75" thickBot="1" x14ac:dyDescent="0.25">
      <c r="A65" s="25" t="s">
        <v>37</v>
      </c>
      <c r="B65" s="81">
        <f>B32+B64</f>
        <v>1.8584475654150065E-3</v>
      </c>
    </row>
  </sheetData>
  <mergeCells count="1">
    <mergeCell ref="B3:B5"/>
  </mergeCells>
  <pageMargins left="0.7" right="0.7" top="0.75" bottom="0.75" header="0.3" footer="0.3"/>
  <pageSetup paperSize="9" scale="67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D65"/>
  <sheetViews>
    <sheetView rightToLeft="1" topLeftCell="A13" workbookViewId="0">
      <selection activeCell="A25" sqref="A1:B1048576"/>
    </sheetView>
  </sheetViews>
  <sheetFormatPr defaultRowHeight="14.25" x14ac:dyDescent="0.2"/>
  <cols>
    <col min="1" max="1" width="103.75" customWidth="1"/>
    <col min="2" max="2" width="16.5" customWidth="1"/>
  </cols>
  <sheetData>
    <row r="1" spans="1:2" ht="18" x14ac:dyDescent="0.2">
      <c r="A1" s="2" t="s">
        <v>88</v>
      </c>
    </row>
    <row r="2" spans="1:2" ht="15" thickBot="1" x14ac:dyDescent="0.25">
      <c r="A2" s="1"/>
    </row>
    <row r="3" spans="1:2" ht="14.25" customHeight="1" x14ac:dyDescent="0.2">
      <c r="A3" s="18" t="s">
        <v>91</v>
      </c>
      <c r="B3" s="106" t="s">
        <v>0</v>
      </c>
    </row>
    <row r="4" spans="1:2" ht="14.25" customHeight="1" x14ac:dyDescent="0.2">
      <c r="A4" s="19"/>
      <c r="B4" s="107"/>
    </row>
    <row r="5" spans="1:2" ht="15" customHeight="1" thickBot="1" x14ac:dyDescent="0.25">
      <c r="A5" s="20" t="s">
        <v>89</v>
      </c>
      <c r="B5" s="108"/>
    </row>
    <row r="6" spans="1:2" ht="15.75" thickBot="1" x14ac:dyDescent="0.25">
      <c r="A6" s="21"/>
      <c r="B6" s="29"/>
    </row>
    <row r="7" spans="1:2" ht="15.75" thickBot="1" x14ac:dyDescent="0.25">
      <c r="A7" s="22" t="s">
        <v>1</v>
      </c>
      <c r="B7" s="30"/>
    </row>
    <row r="8" spans="1:2" ht="15.75" thickBot="1" x14ac:dyDescent="0.25">
      <c r="A8" s="23" t="s">
        <v>2</v>
      </c>
      <c r="B8" s="40">
        <f>SUM(B9:B10)</f>
        <v>267.28529480674558</v>
      </c>
    </row>
    <row r="9" spans="1:2" ht="15" x14ac:dyDescent="0.2">
      <c r="A9" s="43" t="s">
        <v>3</v>
      </c>
      <c r="B9" s="44"/>
    </row>
    <row r="10" spans="1:2" ht="15.75" thickBot="1" x14ac:dyDescent="0.25">
      <c r="A10" s="24" t="s">
        <v>4</v>
      </c>
      <c r="B10" s="45">
        <v>267.28529480674558</v>
      </c>
    </row>
    <row r="11" spans="1:2" ht="15.75" thickBot="1" x14ac:dyDescent="0.25">
      <c r="A11" s="25"/>
      <c r="B11" s="42"/>
    </row>
    <row r="12" spans="1:2" ht="15.75" thickBot="1" x14ac:dyDescent="0.25">
      <c r="A12" s="46" t="s">
        <v>38</v>
      </c>
      <c r="B12" s="40">
        <f>SUM(B13:B14)</f>
        <v>19.258180701999997</v>
      </c>
    </row>
    <row r="13" spans="1:2" ht="15" x14ac:dyDescent="0.2">
      <c r="A13" s="47" t="s">
        <v>5</v>
      </c>
      <c r="B13" s="39"/>
    </row>
    <row r="14" spans="1:2" ht="15.75" thickBot="1" x14ac:dyDescent="0.25">
      <c r="A14" s="24" t="s">
        <v>6</v>
      </c>
      <c r="B14" s="41">
        <v>19.258180701999997</v>
      </c>
    </row>
    <row r="15" spans="1:2" ht="15.75" thickBot="1" x14ac:dyDescent="0.25">
      <c r="A15" s="25"/>
      <c r="B15" s="42"/>
    </row>
    <row r="16" spans="1:2" ht="15.75" thickBot="1" x14ac:dyDescent="0.25">
      <c r="A16" s="25" t="s">
        <v>7</v>
      </c>
      <c r="B16" s="40">
        <f>SUM(B17:B18)</f>
        <v>24.526688809999996</v>
      </c>
    </row>
    <row r="17" spans="1:2" ht="15" x14ac:dyDescent="0.2">
      <c r="A17" s="43" t="s">
        <v>8</v>
      </c>
      <c r="B17" s="39">
        <v>24.526688809999996</v>
      </c>
    </row>
    <row r="18" spans="1:2" ht="15.75" thickBot="1" x14ac:dyDescent="0.25">
      <c r="A18" s="24" t="s">
        <v>9</v>
      </c>
      <c r="B18" s="48"/>
    </row>
    <row r="19" spans="1:2" ht="15.75" thickBot="1" x14ac:dyDescent="0.25">
      <c r="A19" s="25"/>
      <c r="B19" s="31"/>
    </row>
    <row r="20" spans="1:2" ht="15.75" thickBot="1" x14ac:dyDescent="0.25">
      <c r="A20" s="25" t="s">
        <v>10</v>
      </c>
      <c r="B20" s="74"/>
    </row>
    <row r="21" spans="1:2" ht="15.75" thickBot="1" x14ac:dyDescent="0.25">
      <c r="A21" s="25"/>
      <c r="B21" s="38"/>
    </row>
    <row r="22" spans="1:2" ht="15.75" thickBot="1" x14ac:dyDescent="0.25">
      <c r="A22" s="25" t="s">
        <v>11</v>
      </c>
      <c r="B22" s="49">
        <v>0</v>
      </c>
    </row>
    <row r="23" spans="1:2" ht="15.75" thickBot="1" x14ac:dyDescent="0.25">
      <c r="A23" s="25"/>
      <c r="B23" s="38"/>
    </row>
    <row r="24" spans="1:2" ht="15.75" thickBot="1" x14ac:dyDescent="0.25">
      <c r="A24" s="25" t="s">
        <v>12</v>
      </c>
      <c r="B24" s="49">
        <v>0</v>
      </c>
    </row>
    <row r="25" spans="1:2" ht="15.75" thickBot="1" x14ac:dyDescent="0.25">
      <c r="A25" s="25"/>
      <c r="B25" s="31"/>
    </row>
    <row r="26" spans="1:2" ht="15.75" thickBot="1" x14ac:dyDescent="0.25">
      <c r="A26" s="25" t="s">
        <v>13</v>
      </c>
      <c r="B26" s="34">
        <f>B8+B12+B16+B20+B22+B24</f>
        <v>311.07016431874558</v>
      </c>
    </row>
    <row r="27" spans="1:2" ht="15.75" thickBot="1" x14ac:dyDescent="0.25">
      <c r="A27" s="25"/>
      <c r="B27" s="31"/>
    </row>
    <row r="28" spans="1:2" ht="15.75" thickBot="1" x14ac:dyDescent="0.25">
      <c r="A28" s="25" t="s">
        <v>14</v>
      </c>
      <c r="B28" s="34">
        <f>AVERAGE(B29:B30)</f>
        <v>322378.14749500004</v>
      </c>
    </row>
    <row r="29" spans="1:2" ht="15" x14ac:dyDescent="0.2">
      <c r="A29" s="43" t="s">
        <v>82</v>
      </c>
      <c r="B29" s="50">
        <v>336794.8468</v>
      </c>
    </row>
    <row r="30" spans="1:2" ht="31.5" thickBot="1" x14ac:dyDescent="0.25">
      <c r="A30" s="24" t="s">
        <v>83</v>
      </c>
      <c r="B30" s="35">
        <v>307961.44819000002</v>
      </c>
    </row>
    <row r="31" spans="1:2" ht="15.75" thickBot="1" x14ac:dyDescent="0.3">
      <c r="A31" s="26"/>
      <c r="B31" s="31"/>
    </row>
    <row r="32" spans="1:2" ht="15.75" thickBot="1" x14ac:dyDescent="0.25">
      <c r="A32" s="25" t="s">
        <v>15</v>
      </c>
      <c r="B32" s="37">
        <f>B26/B28</f>
        <v>9.6492323296686901E-4</v>
      </c>
    </row>
    <row r="33" spans="1:4" ht="15.75" thickBot="1" x14ac:dyDescent="0.25">
      <c r="A33" s="25"/>
      <c r="B33" s="31"/>
    </row>
    <row r="34" spans="1:4" ht="16.5" thickBot="1" x14ac:dyDescent="0.25">
      <c r="A34" s="27" t="s">
        <v>16</v>
      </c>
      <c r="B34" s="31"/>
    </row>
    <row r="35" spans="1:4" ht="15.75" thickBot="1" x14ac:dyDescent="0.25">
      <c r="A35" s="25" t="s">
        <v>17</v>
      </c>
      <c r="B35" s="80">
        <v>39.851999999999997</v>
      </c>
    </row>
    <row r="36" spans="1:4" ht="15.75" thickBot="1" x14ac:dyDescent="0.25">
      <c r="A36" s="25"/>
      <c r="B36" s="31"/>
    </row>
    <row r="37" spans="1:4" ht="15.75" thickBot="1" x14ac:dyDescent="0.25">
      <c r="A37" s="25" t="s">
        <v>18</v>
      </c>
      <c r="B37" s="53">
        <f>SUM(B38:B46)</f>
        <v>618.70774252040212</v>
      </c>
    </row>
    <row r="38" spans="1:4" ht="15" x14ac:dyDescent="0.2">
      <c r="A38" s="43" t="s">
        <v>19</v>
      </c>
      <c r="B38" s="54">
        <v>241.35765482465706</v>
      </c>
    </row>
    <row r="39" spans="1:4" ht="15" x14ac:dyDescent="0.2">
      <c r="A39" s="52" t="s">
        <v>20</v>
      </c>
      <c r="B39" s="55">
        <v>188.77976908646647</v>
      </c>
    </row>
    <row r="40" spans="1:4" ht="15" x14ac:dyDescent="0.2">
      <c r="A40" s="51" t="s">
        <v>21</v>
      </c>
      <c r="B40" s="55"/>
    </row>
    <row r="41" spans="1:4" ht="15" x14ac:dyDescent="0.2">
      <c r="A41" s="51" t="s">
        <v>22</v>
      </c>
      <c r="B41" s="55"/>
    </row>
    <row r="42" spans="1:4" ht="30" x14ac:dyDescent="0.2">
      <c r="A42" s="51" t="s">
        <v>23</v>
      </c>
      <c r="B42" s="55">
        <v>29.409324886656627</v>
      </c>
    </row>
    <row r="43" spans="1:4" ht="30" x14ac:dyDescent="0.2">
      <c r="A43" s="51" t="s">
        <v>24</v>
      </c>
      <c r="B43" s="55">
        <v>121.11313133134855</v>
      </c>
    </row>
    <row r="44" spans="1:4" ht="30" x14ac:dyDescent="0.2">
      <c r="A44" s="51" t="s">
        <v>25</v>
      </c>
      <c r="B44" s="55">
        <v>7.87</v>
      </c>
      <c r="D44" s="36"/>
    </row>
    <row r="45" spans="1:4" ht="30" x14ac:dyDescent="0.2">
      <c r="A45" s="51" t="s">
        <v>26</v>
      </c>
      <c r="B45" s="55">
        <v>29.954511674292224</v>
      </c>
    </row>
    <row r="46" spans="1:4" ht="15.75" thickBot="1" x14ac:dyDescent="0.25">
      <c r="A46" s="24" t="s">
        <v>27</v>
      </c>
      <c r="B46" s="56">
        <v>0.22335071698112327</v>
      </c>
    </row>
    <row r="47" spans="1:4" ht="15.75" thickBot="1" x14ac:dyDescent="0.25">
      <c r="A47" s="24"/>
      <c r="B47" s="31"/>
    </row>
    <row r="48" spans="1:4" ht="16.5" thickBot="1" x14ac:dyDescent="0.25">
      <c r="A48" s="25" t="s">
        <v>28</v>
      </c>
      <c r="B48" s="82">
        <f>B37/B30</f>
        <v>2.0090428401242093E-3</v>
      </c>
    </row>
    <row r="49" spans="1:2" ht="15.75" thickBot="1" x14ac:dyDescent="0.25">
      <c r="A49" s="24"/>
      <c r="B49" s="79"/>
    </row>
    <row r="50" spans="1:2" ht="15.75" thickBot="1" x14ac:dyDescent="0.25">
      <c r="A50" s="25" t="s">
        <v>29</v>
      </c>
      <c r="B50" s="83">
        <v>2.5000000000000001E-3</v>
      </c>
    </row>
    <row r="51" spans="1:2" ht="15.75" thickBot="1" x14ac:dyDescent="0.25">
      <c r="A51" s="24"/>
      <c r="B51" s="79"/>
    </row>
    <row r="52" spans="1:2" ht="15.75" thickBot="1" x14ac:dyDescent="0.25">
      <c r="A52" s="25" t="s">
        <v>30</v>
      </c>
      <c r="B52" s="83">
        <f>B50-B48</f>
        <v>4.9095715987579076E-4</v>
      </c>
    </row>
    <row r="53" spans="1:2" ht="15.75" thickBot="1" x14ac:dyDescent="0.25">
      <c r="A53" s="28"/>
      <c r="B53" s="79"/>
    </row>
    <row r="54" spans="1:2" ht="15.75" thickBot="1" x14ac:dyDescent="0.25">
      <c r="A54" s="25" t="s">
        <v>31</v>
      </c>
      <c r="B54" s="84">
        <v>0</v>
      </c>
    </row>
    <row r="55" spans="1:2" ht="15.75" thickBot="1" x14ac:dyDescent="0.25">
      <c r="A55" s="25" t="s">
        <v>32</v>
      </c>
      <c r="B55" s="85">
        <f>(B37-B54)/B30</f>
        <v>2.0090428401242093E-3</v>
      </c>
    </row>
    <row r="56" spans="1:2" ht="15.75" thickBot="1" x14ac:dyDescent="0.25">
      <c r="A56" s="25"/>
      <c r="B56" s="31"/>
    </row>
    <row r="57" spans="1:2" ht="16.5" thickBot="1" x14ac:dyDescent="0.25">
      <c r="A57" s="27" t="s">
        <v>33</v>
      </c>
      <c r="B57" s="31"/>
    </row>
    <row r="58" spans="1:2" ht="15.75" thickBot="1" x14ac:dyDescent="0.25">
      <c r="A58" s="25"/>
      <c r="B58" s="31"/>
    </row>
    <row r="59" spans="1:2" ht="15.75" thickBot="1" x14ac:dyDescent="0.3">
      <c r="A59" s="25" t="s">
        <v>39</v>
      </c>
      <c r="B59" s="86">
        <f>B26+B37-B54</f>
        <v>929.7779068391477</v>
      </c>
    </row>
    <row r="60" spans="1:2" ht="15.75" thickBot="1" x14ac:dyDescent="0.25">
      <c r="A60" s="25"/>
      <c r="B60" s="31"/>
    </row>
    <row r="61" spans="1:2" ht="15.75" thickBot="1" x14ac:dyDescent="0.25">
      <c r="A61" s="25" t="s">
        <v>35</v>
      </c>
      <c r="B61" s="82">
        <f>B59/B28</f>
        <v>2.8841219979203712E-3</v>
      </c>
    </row>
    <row r="62" spans="1:2" ht="15.75" thickBot="1" x14ac:dyDescent="0.25">
      <c r="A62" s="25"/>
      <c r="B62" s="79"/>
    </row>
    <row r="63" spans="1:2" ht="15.75" thickBot="1" x14ac:dyDescent="0.25">
      <c r="A63" s="25" t="s">
        <v>36</v>
      </c>
      <c r="B63" s="79"/>
    </row>
    <row r="64" spans="1:2" ht="30.75" thickBot="1" x14ac:dyDescent="0.25">
      <c r="A64" s="25" t="s">
        <v>84</v>
      </c>
      <c r="B64" s="83">
        <v>2.5000000000000001E-3</v>
      </c>
    </row>
    <row r="65" spans="1:2" ht="15.75" thickBot="1" x14ac:dyDescent="0.25">
      <c r="A65" s="25" t="s">
        <v>37</v>
      </c>
      <c r="B65" s="81">
        <f>B32+B64</f>
        <v>3.4649232329668688E-3</v>
      </c>
    </row>
  </sheetData>
  <mergeCells count="1">
    <mergeCell ref="B3:B5"/>
  </mergeCells>
  <pageMargins left="0.7" right="0.7" top="0.75" bottom="0.75" header="0.3" footer="0.3"/>
  <pageSetup paperSize="9" scale="67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B65"/>
  <sheetViews>
    <sheetView rightToLeft="1" topLeftCell="A13" workbookViewId="0">
      <selection activeCell="A25" sqref="A1:B1048576"/>
    </sheetView>
  </sheetViews>
  <sheetFormatPr defaultRowHeight="14.25" x14ac:dyDescent="0.2"/>
  <cols>
    <col min="1" max="1" width="103.75" customWidth="1"/>
    <col min="2" max="2" width="16.5" customWidth="1"/>
  </cols>
  <sheetData>
    <row r="1" spans="1:2" ht="18" x14ac:dyDescent="0.2">
      <c r="A1" s="2" t="s">
        <v>88</v>
      </c>
    </row>
    <row r="2" spans="1:2" ht="15" thickBot="1" x14ac:dyDescent="0.25">
      <c r="A2" s="1"/>
    </row>
    <row r="3" spans="1:2" ht="14.25" customHeight="1" x14ac:dyDescent="0.2">
      <c r="A3" s="18" t="s">
        <v>92</v>
      </c>
      <c r="B3" s="106" t="s">
        <v>0</v>
      </c>
    </row>
    <row r="4" spans="1:2" ht="14.25" customHeight="1" x14ac:dyDescent="0.2">
      <c r="A4" s="19"/>
      <c r="B4" s="107"/>
    </row>
    <row r="5" spans="1:2" ht="15" customHeight="1" thickBot="1" x14ac:dyDescent="0.25">
      <c r="A5" s="20" t="s">
        <v>89</v>
      </c>
      <c r="B5" s="108"/>
    </row>
    <row r="6" spans="1:2" ht="15.75" thickBot="1" x14ac:dyDescent="0.25">
      <c r="A6" s="21"/>
      <c r="B6" s="29"/>
    </row>
    <row r="7" spans="1:2" ht="15.75" thickBot="1" x14ac:dyDescent="0.25">
      <c r="A7" s="22" t="s">
        <v>1</v>
      </c>
      <c r="B7" s="30"/>
    </row>
    <row r="8" spans="1:2" ht="15.75" thickBot="1" x14ac:dyDescent="0.25">
      <c r="A8" s="23" t="s">
        <v>2</v>
      </c>
      <c r="B8" s="40">
        <f>SUM(B9:B10)</f>
        <v>46.229572531271678</v>
      </c>
    </row>
    <row r="9" spans="1:2" ht="15" x14ac:dyDescent="0.2">
      <c r="A9" s="43" t="s">
        <v>3</v>
      </c>
      <c r="B9" s="44"/>
    </row>
    <row r="10" spans="1:2" ht="15.75" thickBot="1" x14ac:dyDescent="0.25">
      <c r="A10" s="24" t="s">
        <v>4</v>
      </c>
      <c r="B10" s="45">
        <v>46.229572531271678</v>
      </c>
    </row>
    <row r="11" spans="1:2" ht="15.75" thickBot="1" x14ac:dyDescent="0.25">
      <c r="A11" s="25"/>
      <c r="B11" s="42"/>
    </row>
    <row r="12" spans="1:2" ht="15.75" thickBot="1" x14ac:dyDescent="0.25">
      <c r="A12" s="46" t="s">
        <v>38</v>
      </c>
      <c r="B12" s="40">
        <f>SUM(B13:B14)</f>
        <v>11.386679999999998</v>
      </c>
    </row>
    <row r="13" spans="1:2" ht="15" x14ac:dyDescent="0.2">
      <c r="A13" s="47" t="s">
        <v>5</v>
      </c>
      <c r="B13" s="39"/>
    </row>
    <row r="14" spans="1:2" ht="15.75" thickBot="1" x14ac:dyDescent="0.25">
      <c r="A14" s="24" t="s">
        <v>6</v>
      </c>
      <c r="B14" s="41">
        <v>11.386679999999998</v>
      </c>
    </row>
    <row r="15" spans="1:2" ht="15.75" thickBot="1" x14ac:dyDescent="0.25">
      <c r="A15" s="25"/>
      <c r="B15" s="42"/>
    </row>
    <row r="16" spans="1:2" ht="15.75" thickBot="1" x14ac:dyDescent="0.25">
      <c r="A16" s="25" t="s">
        <v>7</v>
      </c>
      <c r="B16" s="40">
        <f>SUM(B17:B18)</f>
        <v>0</v>
      </c>
    </row>
    <row r="17" spans="1:2" ht="15" x14ac:dyDescent="0.2">
      <c r="A17" s="43" t="s">
        <v>8</v>
      </c>
      <c r="B17" s="39">
        <v>0</v>
      </c>
    </row>
    <row r="18" spans="1:2" ht="15.75" thickBot="1" x14ac:dyDescent="0.25">
      <c r="A18" s="24" t="s">
        <v>9</v>
      </c>
      <c r="B18" s="48"/>
    </row>
    <row r="19" spans="1:2" ht="15.75" thickBot="1" x14ac:dyDescent="0.25">
      <c r="A19" s="25"/>
      <c r="B19" s="31"/>
    </row>
    <row r="20" spans="1:2" ht="15.75" thickBot="1" x14ac:dyDescent="0.25">
      <c r="A20" s="25" t="s">
        <v>10</v>
      </c>
      <c r="B20" s="74"/>
    </row>
    <row r="21" spans="1:2" ht="15.75" thickBot="1" x14ac:dyDescent="0.25">
      <c r="A21" s="25"/>
      <c r="B21" s="38"/>
    </row>
    <row r="22" spans="1:2" ht="15.75" thickBot="1" x14ac:dyDescent="0.25">
      <c r="A22" s="25" t="s">
        <v>11</v>
      </c>
      <c r="B22" s="49">
        <v>0</v>
      </c>
    </row>
    <row r="23" spans="1:2" ht="15.75" thickBot="1" x14ac:dyDescent="0.25">
      <c r="A23" s="25"/>
      <c r="B23" s="38"/>
    </row>
    <row r="24" spans="1:2" ht="15.75" thickBot="1" x14ac:dyDescent="0.25">
      <c r="A24" s="25" t="s">
        <v>12</v>
      </c>
      <c r="B24" s="49">
        <v>0</v>
      </c>
    </row>
    <row r="25" spans="1:2" ht="15.75" thickBot="1" x14ac:dyDescent="0.25">
      <c r="A25" s="25"/>
      <c r="B25" s="31"/>
    </row>
    <row r="26" spans="1:2" ht="15.75" thickBot="1" x14ac:dyDescent="0.25">
      <c r="A26" s="25" t="s">
        <v>13</v>
      </c>
      <c r="B26" s="34">
        <f>B8+B12+B16+B20+B22+B24</f>
        <v>57.616252531271677</v>
      </c>
    </row>
    <row r="27" spans="1:2" ht="15.75" thickBot="1" x14ac:dyDescent="0.25">
      <c r="A27" s="25"/>
      <c r="B27" s="31"/>
    </row>
    <row r="28" spans="1:2" ht="15.75" thickBot="1" x14ac:dyDescent="0.25">
      <c r="A28" s="25" t="s">
        <v>14</v>
      </c>
      <c r="B28" s="34">
        <f>AVERAGE(B29:B30)</f>
        <v>338417.30524999998</v>
      </c>
    </row>
    <row r="29" spans="1:2" ht="15" x14ac:dyDescent="0.2">
      <c r="A29" s="43" t="s">
        <v>82</v>
      </c>
      <c r="B29" s="50">
        <v>357716.73612999998</v>
      </c>
    </row>
    <row r="30" spans="1:2" ht="31.5" thickBot="1" x14ac:dyDescent="0.25">
      <c r="A30" s="24" t="s">
        <v>83</v>
      </c>
      <c r="B30" s="35">
        <v>319117.87436999998</v>
      </c>
    </row>
    <row r="31" spans="1:2" ht="15.75" thickBot="1" x14ac:dyDescent="0.3">
      <c r="A31" s="26"/>
      <c r="B31" s="31"/>
    </row>
    <row r="32" spans="1:2" ht="15.75" thickBot="1" x14ac:dyDescent="0.25">
      <c r="A32" s="25" t="s">
        <v>15</v>
      </c>
      <c r="B32" s="37">
        <f>B26/B28</f>
        <v>1.7025208710502751E-4</v>
      </c>
    </row>
    <row r="33" spans="1:2" ht="15.75" thickBot="1" x14ac:dyDescent="0.25">
      <c r="A33" s="25"/>
      <c r="B33" s="31"/>
    </row>
    <row r="34" spans="1:2" ht="16.5" thickBot="1" x14ac:dyDescent="0.25">
      <c r="A34" s="27" t="s">
        <v>16</v>
      </c>
      <c r="B34" s="31"/>
    </row>
    <row r="35" spans="1:2" ht="15.75" thickBot="1" x14ac:dyDescent="0.25">
      <c r="A35" s="25" t="s">
        <v>17</v>
      </c>
      <c r="B35" s="80">
        <v>0</v>
      </c>
    </row>
    <row r="36" spans="1:2" ht="15.75" thickBot="1" x14ac:dyDescent="0.25">
      <c r="A36" s="25"/>
      <c r="B36" s="31"/>
    </row>
    <row r="37" spans="1:2" ht="15.75" thickBot="1" x14ac:dyDescent="0.25">
      <c r="A37" s="25" t="s">
        <v>18</v>
      </c>
      <c r="B37" s="53">
        <f>SUM(B38:B46)</f>
        <v>0</v>
      </c>
    </row>
    <row r="38" spans="1:2" ht="15" x14ac:dyDescent="0.2">
      <c r="A38" s="43" t="s">
        <v>19</v>
      </c>
      <c r="B38" s="54"/>
    </row>
    <row r="39" spans="1:2" ht="15" x14ac:dyDescent="0.2">
      <c r="A39" s="52" t="s">
        <v>20</v>
      </c>
      <c r="B39" s="55"/>
    </row>
    <row r="40" spans="1:2" ht="15" x14ac:dyDescent="0.2">
      <c r="A40" s="51" t="s">
        <v>21</v>
      </c>
      <c r="B40" s="55"/>
    </row>
    <row r="41" spans="1:2" ht="15" x14ac:dyDescent="0.2">
      <c r="A41" s="51" t="s">
        <v>22</v>
      </c>
      <c r="B41" s="55"/>
    </row>
    <row r="42" spans="1:2" ht="30" x14ac:dyDescent="0.2">
      <c r="A42" s="51" t="s">
        <v>23</v>
      </c>
      <c r="B42" s="55"/>
    </row>
    <row r="43" spans="1:2" ht="30" x14ac:dyDescent="0.2">
      <c r="A43" s="51" t="s">
        <v>24</v>
      </c>
      <c r="B43" s="55"/>
    </row>
    <row r="44" spans="1:2" ht="30" x14ac:dyDescent="0.2">
      <c r="A44" s="51" t="s">
        <v>25</v>
      </c>
      <c r="B44" s="55"/>
    </row>
    <row r="45" spans="1:2" ht="30" x14ac:dyDescent="0.2">
      <c r="A45" s="51" t="s">
        <v>26</v>
      </c>
      <c r="B45" s="55"/>
    </row>
    <row r="46" spans="1:2" ht="15.75" thickBot="1" x14ac:dyDescent="0.25">
      <c r="A46" s="24" t="s">
        <v>27</v>
      </c>
      <c r="B46" s="56"/>
    </row>
    <row r="47" spans="1:2" ht="15.75" thickBot="1" x14ac:dyDescent="0.25">
      <c r="A47" s="24"/>
      <c r="B47" s="31"/>
    </row>
    <row r="48" spans="1:2" ht="16.5" thickBot="1" x14ac:dyDescent="0.25">
      <c r="A48" s="25" t="s">
        <v>28</v>
      </c>
      <c r="B48" s="82">
        <f>B37/B30</f>
        <v>0</v>
      </c>
    </row>
    <row r="49" spans="1:2" ht="15.75" thickBot="1" x14ac:dyDescent="0.25">
      <c r="A49" s="24"/>
      <c r="B49" s="79"/>
    </row>
    <row r="50" spans="1:2" ht="15.75" thickBot="1" x14ac:dyDescent="0.25">
      <c r="A50" s="25" t="s">
        <v>29</v>
      </c>
      <c r="B50" s="83">
        <v>1.5E-3</v>
      </c>
    </row>
    <row r="51" spans="1:2" ht="15.75" thickBot="1" x14ac:dyDescent="0.25">
      <c r="A51" s="24"/>
      <c r="B51" s="79"/>
    </row>
    <row r="52" spans="1:2" ht="15.75" thickBot="1" x14ac:dyDescent="0.25">
      <c r="A52" s="25" t="s">
        <v>30</v>
      </c>
      <c r="B52" s="83">
        <f>B50-B48</f>
        <v>1.5E-3</v>
      </c>
    </row>
    <row r="53" spans="1:2" ht="15.75" thickBot="1" x14ac:dyDescent="0.25">
      <c r="A53" s="28"/>
      <c r="B53" s="79"/>
    </row>
    <row r="54" spans="1:2" ht="15.75" thickBot="1" x14ac:dyDescent="0.25">
      <c r="A54" s="25" t="s">
        <v>31</v>
      </c>
      <c r="B54" s="84">
        <v>0</v>
      </c>
    </row>
    <row r="55" spans="1:2" ht="15.75" thickBot="1" x14ac:dyDescent="0.25">
      <c r="A55" s="25" t="s">
        <v>32</v>
      </c>
      <c r="B55" s="85">
        <f>(B37-B54)/B30</f>
        <v>0</v>
      </c>
    </row>
    <row r="56" spans="1:2" ht="15.75" thickBot="1" x14ac:dyDescent="0.25">
      <c r="A56" s="25"/>
      <c r="B56" s="31"/>
    </row>
    <row r="57" spans="1:2" ht="16.5" thickBot="1" x14ac:dyDescent="0.25">
      <c r="A57" s="27" t="s">
        <v>33</v>
      </c>
      <c r="B57" s="31"/>
    </row>
    <row r="58" spans="1:2" ht="15.75" thickBot="1" x14ac:dyDescent="0.25">
      <c r="A58" s="25"/>
      <c r="B58" s="31"/>
    </row>
    <row r="59" spans="1:2" ht="15.75" thickBot="1" x14ac:dyDescent="0.3">
      <c r="A59" s="25" t="s">
        <v>39</v>
      </c>
      <c r="B59" s="86">
        <f>B26+B37-B54</f>
        <v>57.616252531271677</v>
      </c>
    </row>
    <row r="60" spans="1:2" ht="15.75" thickBot="1" x14ac:dyDescent="0.25">
      <c r="A60" s="25"/>
      <c r="B60" s="31"/>
    </row>
    <row r="61" spans="1:2" ht="15.75" thickBot="1" x14ac:dyDescent="0.25">
      <c r="A61" s="25" t="s">
        <v>35</v>
      </c>
      <c r="B61" s="82">
        <f>B59/B28</f>
        <v>1.7025208710502751E-4</v>
      </c>
    </row>
    <row r="62" spans="1:2" ht="15.75" thickBot="1" x14ac:dyDescent="0.25">
      <c r="A62" s="25"/>
      <c r="B62" s="79"/>
    </row>
    <row r="63" spans="1:2" ht="15.75" thickBot="1" x14ac:dyDescent="0.25">
      <c r="A63" s="25" t="s">
        <v>36</v>
      </c>
      <c r="B63" s="79"/>
    </row>
    <row r="64" spans="1:2" ht="30.75" thickBot="1" x14ac:dyDescent="0.25">
      <c r="A64" s="25" t="s">
        <v>84</v>
      </c>
      <c r="B64" s="83">
        <v>1.5E-3</v>
      </c>
    </row>
    <row r="65" spans="1:2" ht="15.75" thickBot="1" x14ac:dyDescent="0.25">
      <c r="A65" s="25" t="s">
        <v>37</v>
      </c>
      <c r="B65" s="81">
        <f>B32+B64</f>
        <v>1.6702520871050275E-3</v>
      </c>
    </row>
  </sheetData>
  <mergeCells count="1">
    <mergeCell ref="B3:B5"/>
  </mergeCells>
  <pageMargins left="0.7" right="0.7" top="0.75" bottom="0.75" header="0.3" footer="0.3"/>
  <pageSetup paperSize="9" scale="67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D65"/>
  <sheetViews>
    <sheetView rightToLeft="1" topLeftCell="A13" workbookViewId="0">
      <selection activeCell="A25" sqref="A1:B1048576"/>
    </sheetView>
  </sheetViews>
  <sheetFormatPr defaultRowHeight="14.25" x14ac:dyDescent="0.2"/>
  <cols>
    <col min="1" max="1" width="103.75" customWidth="1"/>
    <col min="2" max="2" width="16.5" customWidth="1"/>
  </cols>
  <sheetData>
    <row r="1" spans="1:2" ht="18" x14ac:dyDescent="0.2">
      <c r="A1" s="2" t="s">
        <v>88</v>
      </c>
    </row>
    <row r="2" spans="1:2" ht="15" thickBot="1" x14ac:dyDescent="0.25">
      <c r="A2" s="1"/>
    </row>
    <row r="3" spans="1:2" ht="14.25" customHeight="1" x14ac:dyDescent="0.2">
      <c r="A3" s="18" t="s">
        <v>93</v>
      </c>
      <c r="B3" s="106" t="s">
        <v>0</v>
      </c>
    </row>
    <row r="4" spans="1:2" ht="14.25" customHeight="1" x14ac:dyDescent="0.2">
      <c r="A4" s="19"/>
      <c r="B4" s="107"/>
    </row>
    <row r="5" spans="1:2" ht="15" customHeight="1" thickBot="1" x14ac:dyDescent="0.25">
      <c r="A5" s="20" t="s">
        <v>89</v>
      </c>
      <c r="B5" s="108"/>
    </row>
    <row r="6" spans="1:2" ht="15.75" thickBot="1" x14ac:dyDescent="0.25">
      <c r="A6" s="21"/>
      <c r="B6" s="29"/>
    </row>
    <row r="7" spans="1:2" ht="15.75" thickBot="1" x14ac:dyDescent="0.25">
      <c r="A7" s="22" t="s">
        <v>1</v>
      </c>
      <c r="B7" s="30"/>
    </row>
    <row r="8" spans="1:2" ht="15.75" thickBot="1" x14ac:dyDescent="0.25">
      <c r="A8" s="23" t="s">
        <v>2</v>
      </c>
      <c r="B8" s="40">
        <f>SUM(B9:B10)</f>
        <v>125.13196331651723</v>
      </c>
    </row>
    <row r="9" spans="1:2" ht="15" x14ac:dyDescent="0.2">
      <c r="A9" s="43" t="s">
        <v>3</v>
      </c>
      <c r="B9" s="44"/>
    </row>
    <row r="10" spans="1:2" ht="15.75" thickBot="1" x14ac:dyDescent="0.25">
      <c r="A10" s="24" t="s">
        <v>4</v>
      </c>
      <c r="B10" s="45">
        <v>125.13196331651723</v>
      </c>
    </row>
    <row r="11" spans="1:2" ht="15.75" thickBot="1" x14ac:dyDescent="0.25">
      <c r="A11" s="25"/>
      <c r="B11" s="42"/>
    </row>
    <row r="12" spans="1:2" ht="15.75" thickBot="1" x14ac:dyDescent="0.25">
      <c r="A12" s="46" t="s">
        <v>38</v>
      </c>
      <c r="B12" s="40">
        <f>SUM(B13:B14)</f>
        <v>15.828151715000001</v>
      </c>
    </row>
    <row r="13" spans="1:2" ht="15" x14ac:dyDescent="0.2">
      <c r="A13" s="47" t="s">
        <v>5</v>
      </c>
      <c r="B13" s="39"/>
    </row>
    <row r="14" spans="1:2" ht="15.75" thickBot="1" x14ac:dyDescent="0.25">
      <c r="A14" s="24" t="s">
        <v>6</v>
      </c>
      <c r="B14" s="41">
        <v>15.828151715000001</v>
      </c>
    </row>
    <row r="15" spans="1:2" ht="15.75" thickBot="1" x14ac:dyDescent="0.25">
      <c r="A15" s="25"/>
      <c r="B15" s="42"/>
    </row>
    <row r="16" spans="1:2" ht="15.75" thickBot="1" x14ac:dyDescent="0.25">
      <c r="A16" s="25" t="s">
        <v>7</v>
      </c>
      <c r="B16" s="40">
        <f>SUM(B17:B18)</f>
        <v>22.746107609999999</v>
      </c>
    </row>
    <row r="17" spans="1:2" ht="15" x14ac:dyDescent="0.2">
      <c r="A17" s="43" t="s">
        <v>8</v>
      </c>
      <c r="B17" s="39">
        <v>22.746107609999999</v>
      </c>
    </row>
    <row r="18" spans="1:2" ht="15.75" thickBot="1" x14ac:dyDescent="0.25">
      <c r="A18" s="24" t="s">
        <v>9</v>
      </c>
      <c r="B18" s="48"/>
    </row>
    <row r="19" spans="1:2" ht="15.75" thickBot="1" x14ac:dyDescent="0.25">
      <c r="A19" s="25"/>
      <c r="B19" s="31"/>
    </row>
    <row r="20" spans="1:2" ht="15.75" thickBot="1" x14ac:dyDescent="0.25">
      <c r="A20" s="25" t="s">
        <v>10</v>
      </c>
      <c r="B20" s="74"/>
    </row>
    <row r="21" spans="1:2" ht="15.75" thickBot="1" x14ac:dyDescent="0.25">
      <c r="A21" s="25"/>
      <c r="B21" s="38"/>
    </row>
    <row r="22" spans="1:2" ht="15.75" thickBot="1" x14ac:dyDescent="0.25">
      <c r="A22" s="25" t="s">
        <v>11</v>
      </c>
      <c r="B22" s="49">
        <v>0</v>
      </c>
    </row>
    <row r="23" spans="1:2" ht="15.75" thickBot="1" x14ac:dyDescent="0.25">
      <c r="A23" s="25"/>
      <c r="B23" s="38"/>
    </row>
    <row r="24" spans="1:2" ht="15.75" thickBot="1" x14ac:dyDescent="0.25">
      <c r="A24" s="25" t="s">
        <v>12</v>
      </c>
      <c r="B24" s="49">
        <v>0</v>
      </c>
    </row>
    <row r="25" spans="1:2" ht="15.75" thickBot="1" x14ac:dyDescent="0.25">
      <c r="A25" s="25"/>
      <c r="B25" s="31"/>
    </row>
    <row r="26" spans="1:2" ht="15.75" thickBot="1" x14ac:dyDescent="0.25">
      <c r="A26" s="25" t="s">
        <v>13</v>
      </c>
      <c r="B26" s="34">
        <f>B8+B12+B16+B20+B22+B24</f>
        <v>163.70622264151723</v>
      </c>
    </row>
    <row r="27" spans="1:2" ht="15.75" thickBot="1" x14ac:dyDescent="0.25">
      <c r="A27" s="25"/>
      <c r="B27" s="31"/>
    </row>
    <row r="28" spans="1:2" ht="15.75" thickBot="1" x14ac:dyDescent="0.25">
      <c r="A28" s="25" t="s">
        <v>14</v>
      </c>
      <c r="B28" s="34">
        <f>AVERAGE(B29:B30)</f>
        <v>263426.51756999997</v>
      </c>
    </row>
    <row r="29" spans="1:2" ht="15" x14ac:dyDescent="0.2">
      <c r="A29" s="43" t="s">
        <v>82</v>
      </c>
      <c r="B29" s="50">
        <v>271478.17642999999</v>
      </c>
    </row>
    <row r="30" spans="1:2" ht="31.5" thickBot="1" x14ac:dyDescent="0.25">
      <c r="A30" s="24" t="s">
        <v>83</v>
      </c>
      <c r="B30" s="35">
        <v>255374.85870999994</v>
      </c>
    </row>
    <row r="31" spans="1:2" ht="15.75" thickBot="1" x14ac:dyDescent="0.3">
      <c r="A31" s="26"/>
      <c r="B31" s="31"/>
    </row>
    <row r="32" spans="1:2" ht="15.75" thickBot="1" x14ac:dyDescent="0.25">
      <c r="A32" s="25" t="s">
        <v>15</v>
      </c>
      <c r="B32" s="37">
        <f>B26/B28</f>
        <v>6.2144929125449865E-4</v>
      </c>
    </row>
    <row r="33" spans="1:4" ht="15.75" thickBot="1" x14ac:dyDescent="0.25">
      <c r="A33" s="25"/>
      <c r="B33" s="31"/>
    </row>
    <row r="34" spans="1:4" ht="16.5" thickBot="1" x14ac:dyDescent="0.25">
      <c r="A34" s="27" t="s">
        <v>16</v>
      </c>
      <c r="B34" s="31"/>
    </row>
    <row r="35" spans="1:4" ht="15.75" thickBot="1" x14ac:dyDescent="0.25">
      <c r="A35" s="25" t="s">
        <v>17</v>
      </c>
      <c r="B35" s="80">
        <v>718.15099999999995</v>
      </c>
    </row>
    <row r="36" spans="1:4" ht="15.75" thickBot="1" x14ac:dyDescent="0.25">
      <c r="A36" s="25"/>
      <c r="B36" s="31"/>
    </row>
    <row r="37" spans="1:4" ht="15.75" thickBot="1" x14ac:dyDescent="0.25">
      <c r="A37" s="25" t="s">
        <v>18</v>
      </c>
      <c r="B37" s="53">
        <f>SUM(B38:B46)</f>
        <v>768.64180712960308</v>
      </c>
    </row>
    <row r="38" spans="1:4" ht="15" x14ac:dyDescent="0.2">
      <c r="A38" s="43" t="s">
        <v>19</v>
      </c>
      <c r="B38" s="54">
        <v>399.61410483839359</v>
      </c>
    </row>
    <row r="39" spans="1:4" ht="15" x14ac:dyDescent="0.2">
      <c r="A39" s="52" t="s">
        <v>20</v>
      </c>
      <c r="B39" s="55">
        <v>271.95904611269339</v>
      </c>
    </row>
    <row r="40" spans="1:4" ht="15" x14ac:dyDescent="0.2">
      <c r="A40" s="51" t="s">
        <v>21</v>
      </c>
      <c r="B40" s="55"/>
    </row>
    <row r="41" spans="1:4" ht="15" x14ac:dyDescent="0.2">
      <c r="A41" s="51" t="s">
        <v>22</v>
      </c>
      <c r="B41" s="55"/>
    </row>
    <row r="42" spans="1:4" ht="30" x14ac:dyDescent="0.2">
      <c r="A42" s="51" t="s">
        <v>23</v>
      </c>
      <c r="B42" s="55">
        <v>2.4982205044328776</v>
      </c>
    </row>
    <row r="43" spans="1:4" ht="30" x14ac:dyDescent="0.2">
      <c r="A43" s="51" t="s">
        <v>24</v>
      </c>
      <c r="B43" s="55">
        <v>57.450774710565597</v>
      </c>
    </row>
    <row r="44" spans="1:4" ht="30" x14ac:dyDescent="0.2">
      <c r="A44" s="51" t="s">
        <v>25</v>
      </c>
      <c r="B44" s="55">
        <v>3.46</v>
      </c>
      <c r="D44" s="36"/>
    </row>
    <row r="45" spans="1:4" ht="30" x14ac:dyDescent="0.2">
      <c r="A45" s="51" t="s">
        <v>26</v>
      </c>
      <c r="B45" s="55">
        <v>33.099660963517636</v>
      </c>
    </row>
    <row r="46" spans="1:4" ht="15.75" thickBot="1" x14ac:dyDescent="0.25">
      <c r="A46" s="24" t="s">
        <v>27</v>
      </c>
      <c r="B46" s="56">
        <v>0.56000000000000005</v>
      </c>
    </row>
    <row r="47" spans="1:4" ht="15.75" thickBot="1" x14ac:dyDescent="0.25">
      <c r="A47" s="24"/>
      <c r="B47" s="31"/>
    </row>
    <row r="48" spans="1:4" ht="16.5" thickBot="1" x14ac:dyDescent="0.25">
      <c r="A48" s="25" t="s">
        <v>28</v>
      </c>
      <c r="B48" s="82">
        <f>B37/B30</f>
        <v>3.0098570039835512E-3</v>
      </c>
    </row>
    <row r="49" spans="1:2" ht="15.75" thickBot="1" x14ac:dyDescent="0.25">
      <c r="A49" s="24"/>
      <c r="B49" s="79"/>
    </row>
    <row r="50" spans="1:2" ht="15.75" thickBot="1" x14ac:dyDescent="0.25">
      <c r="A50" s="25" t="s">
        <v>29</v>
      </c>
      <c r="B50" s="83">
        <v>3.0000000000000001E-3</v>
      </c>
    </row>
    <row r="51" spans="1:2" ht="15.75" thickBot="1" x14ac:dyDescent="0.25">
      <c r="A51" s="24"/>
      <c r="B51" s="79"/>
    </row>
    <row r="52" spans="1:2" ht="15.75" thickBot="1" x14ac:dyDescent="0.25">
      <c r="A52" s="25" t="s">
        <v>30</v>
      </c>
      <c r="B52" s="83">
        <f>B50-B48</f>
        <v>-9.8570039835511707E-6</v>
      </c>
    </row>
    <row r="53" spans="1:2" ht="15.75" thickBot="1" x14ac:dyDescent="0.25">
      <c r="A53" s="28"/>
      <c r="B53" s="79"/>
    </row>
    <row r="54" spans="1:2" ht="15.75" thickBot="1" x14ac:dyDescent="0.25">
      <c r="A54" s="25" t="s">
        <v>31</v>
      </c>
      <c r="B54" s="84">
        <v>20</v>
      </c>
    </row>
    <row r="55" spans="1:2" ht="15.75" thickBot="1" x14ac:dyDescent="0.25">
      <c r="A55" s="25" t="s">
        <v>32</v>
      </c>
      <c r="B55" s="85">
        <f>(B37-B54)/B30</f>
        <v>2.9315407589897095E-3</v>
      </c>
    </row>
    <row r="56" spans="1:2" ht="15.75" thickBot="1" x14ac:dyDescent="0.25">
      <c r="A56" s="25"/>
      <c r="B56" s="31"/>
    </row>
    <row r="57" spans="1:2" ht="16.5" thickBot="1" x14ac:dyDescent="0.25">
      <c r="A57" s="27" t="s">
        <v>33</v>
      </c>
      <c r="B57" s="31"/>
    </row>
    <row r="58" spans="1:2" ht="15.75" thickBot="1" x14ac:dyDescent="0.25">
      <c r="A58" s="25"/>
      <c r="B58" s="31"/>
    </row>
    <row r="59" spans="1:2" ht="15.75" thickBot="1" x14ac:dyDescent="0.3">
      <c r="A59" s="25" t="s">
        <v>39</v>
      </c>
      <c r="B59" s="86">
        <f>B26+B37-B54</f>
        <v>912.34802977112031</v>
      </c>
    </row>
    <row r="60" spans="1:2" ht="13.5" customHeight="1" thickBot="1" x14ac:dyDescent="0.25">
      <c r="A60" s="25"/>
      <c r="B60" s="31"/>
    </row>
    <row r="61" spans="1:2" ht="15.75" thickBot="1" x14ac:dyDescent="0.25">
      <c r="A61" s="25" t="s">
        <v>35</v>
      </c>
      <c r="B61" s="82">
        <f>B59/B28</f>
        <v>3.4633872025760784E-3</v>
      </c>
    </row>
    <row r="62" spans="1:2" ht="15.75" thickBot="1" x14ac:dyDescent="0.25">
      <c r="A62" s="25"/>
      <c r="B62" s="79"/>
    </row>
    <row r="63" spans="1:2" ht="15.75" thickBot="1" x14ac:dyDescent="0.25">
      <c r="A63" s="25" t="s">
        <v>36</v>
      </c>
      <c r="B63" s="79"/>
    </row>
    <row r="64" spans="1:2" ht="30.75" thickBot="1" x14ac:dyDescent="0.25">
      <c r="A64" s="25" t="s">
        <v>84</v>
      </c>
      <c r="B64" s="83">
        <v>3.0000000000000001E-3</v>
      </c>
    </row>
    <row r="65" spans="1:2" ht="15.75" thickBot="1" x14ac:dyDescent="0.25">
      <c r="A65" s="25" t="s">
        <v>37</v>
      </c>
      <c r="B65" s="81">
        <f>B32+B64</f>
        <v>3.6214492912544985E-3</v>
      </c>
    </row>
  </sheetData>
  <mergeCells count="1">
    <mergeCell ref="B3:B5"/>
  </mergeCells>
  <pageMargins left="0.7" right="0.7" top="0.75" bottom="0.75" header="0.3" footer="0.3"/>
  <pageSetup paperSize="9" scale="67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D65"/>
  <sheetViews>
    <sheetView rightToLeft="1" topLeftCell="A16" workbookViewId="0">
      <selection activeCell="A25" sqref="A1:B1048576"/>
    </sheetView>
  </sheetViews>
  <sheetFormatPr defaultRowHeight="14.25" x14ac:dyDescent="0.2"/>
  <cols>
    <col min="1" max="1" width="103.75" customWidth="1"/>
    <col min="2" max="2" width="16.5" customWidth="1"/>
  </cols>
  <sheetData>
    <row r="1" spans="1:2" ht="18" x14ac:dyDescent="0.2">
      <c r="A1" s="2" t="s">
        <v>88</v>
      </c>
    </row>
    <row r="2" spans="1:2" ht="15" thickBot="1" x14ac:dyDescent="0.25">
      <c r="A2" s="1"/>
    </row>
    <row r="3" spans="1:2" ht="14.25" customHeight="1" x14ac:dyDescent="0.2">
      <c r="A3" s="18" t="s">
        <v>94</v>
      </c>
      <c r="B3" s="106" t="s">
        <v>0</v>
      </c>
    </row>
    <row r="4" spans="1:2" ht="14.25" customHeight="1" x14ac:dyDescent="0.2">
      <c r="A4" s="19"/>
      <c r="B4" s="107"/>
    </row>
    <row r="5" spans="1:2" ht="15" customHeight="1" thickBot="1" x14ac:dyDescent="0.25">
      <c r="A5" s="20" t="s">
        <v>89</v>
      </c>
      <c r="B5" s="108"/>
    </row>
    <row r="6" spans="1:2" ht="15.75" thickBot="1" x14ac:dyDescent="0.25">
      <c r="A6" s="21"/>
      <c r="B6" s="29"/>
    </row>
    <row r="7" spans="1:2" ht="15.75" thickBot="1" x14ac:dyDescent="0.25">
      <c r="A7" s="22" t="s">
        <v>1</v>
      </c>
      <c r="B7" s="30"/>
    </row>
    <row r="8" spans="1:2" ht="15.75" thickBot="1" x14ac:dyDescent="0.25">
      <c r="A8" s="23" t="s">
        <v>2</v>
      </c>
      <c r="B8" s="40">
        <f>SUM(B9:B10)</f>
        <v>65.585643017217564</v>
      </c>
    </row>
    <row r="9" spans="1:2" ht="15" x14ac:dyDescent="0.2">
      <c r="A9" s="43" t="s">
        <v>3</v>
      </c>
      <c r="B9" s="44"/>
    </row>
    <row r="10" spans="1:2" ht="15.75" thickBot="1" x14ac:dyDescent="0.25">
      <c r="A10" s="24" t="s">
        <v>4</v>
      </c>
      <c r="B10" s="45">
        <v>65.585643017217564</v>
      </c>
    </row>
    <row r="11" spans="1:2" ht="15.75" thickBot="1" x14ac:dyDescent="0.25">
      <c r="A11" s="25"/>
      <c r="B11" s="42"/>
    </row>
    <row r="12" spans="1:2" ht="15.75" thickBot="1" x14ac:dyDescent="0.25">
      <c r="A12" s="46" t="s">
        <v>38</v>
      </c>
      <c r="B12" s="40">
        <f>SUM(B13:B14)</f>
        <v>12.006439992000001</v>
      </c>
    </row>
    <row r="13" spans="1:2" ht="15" x14ac:dyDescent="0.2">
      <c r="A13" s="47" t="s">
        <v>5</v>
      </c>
      <c r="B13" s="39"/>
    </row>
    <row r="14" spans="1:2" ht="15.75" thickBot="1" x14ac:dyDescent="0.25">
      <c r="A14" s="24" t="s">
        <v>6</v>
      </c>
      <c r="B14" s="41">
        <v>12.006439992000001</v>
      </c>
    </row>
    <row r="15" spans="1:2" ht="15.75" thickBot="1" x14ac:dyDescent="0.25">
      <c r="A15" s="25"/>
      <c r="B15" s="42"/>
    </row>
    <row r="16" spans="1:2" ht="15.75" thickBot="1" x14ac:dyDescent="0.25">
      <c r="A16" s="25" t="s">
        <v>7</v>
      </c>
      <c r="B16" s="40">
        <f>SUM(B17:B18)</f>
        <v>8.8185702419999998</v>
      </c>
    </row>
    <row r="17" spans="1:2" ht="15" x14ac:dyDescent="0.2">
      <c r="A17" s="43" t="s">
        <v>8</v>
      </c>
      <c r="B17" s="39">
        <v>8.8185702419999998</v>
      </c>
    </row>
    <row r="18" spans="1:2" ht="15.75" thickBot="1" x14ac:dyDescent="0.25">
      <c r="A18" s="24" t="s">
        <v>9</v>
      </c>
      <c r="B18" s="48"/>
    </row>
    <row r="19" spans="1:2" ht="15.75" thickBot="1" x14ac:dyDescent="0.25">
      <c r="A19" s="25"/>
      <c r="B19" s="31"/>
    </row>
    <row r="20" spans="1:2" ht="15.75" thickBot="1" x14ac:dyDescent="0.25">
      <c r="A20" s="25" t="s">
        <v>10</v>
      </c>
      <c r="B20" s="74"/>
    </row>
    <row r="21" spans="1:2" ht="15.75" thickBot="1" x14ac:dyDescent="0.25">
      <c r="A21" s="25"/>
      <c r="B21" s="38"/>
    </row>
    <row r="22" spans="1:2" ht="15.75" thickBot="1" x14ac:dyDescent="0.25">
      <c r="A22" s="25" t="s">
        <v>11</v>
      </c>
      <c r="B22" s="49">
        <v>0</v>
      </c>
    </row>
    <row r="23" spans="1:2" ht="15.75" thickBot="1" x14ac:dyDescent="0.25">
      <c r="A23" s="25"/>
      <c r="B23" s="38"/>
    </row>
    <row r="24" spans="1:2" ht="15.75" thickBot="1" x14ac:dyDescent="0.25">
      <c r="A24" s="25" t="s">
        <v>12</v>
      </c>
      <c r="B24" s="49">
        <v>0</v>
      </c>
    </row>
    <row r="25" spans="1:2" ht="15.75" thickBot="1" x14ac:dyDescent="0.25">
      <c r="A25" s="25"/>
      <c r="B25" s="31"/>
    </row>
    <row r="26" spans="1:2" ht="15.75" thickBot="1" x14ac:dyDescent="0.25">
      <c r="A26" s="25" t="s">
        <v>13</v>
      </c>
      <c r="B26" s="34">
        <f>B8+B12+B16+B20+B22+B24</f>
        <v>86.410653251217553</v>
      </c>
    </row>
    <row r="27" spans="1:2" ht="15.75" thickBot="1" x14ac:dyDescent="0.25">
      <c r="A27" s="25"/>
      <c r="B27" s="31"/>
    </row>
    <row r="28" spans="1:2" ht="15.75" thickBot="1" x14ac:dyDescent="0.25">
      <c r="A28" s="25" t="s">
        <v>14</v>
      </c>
      <c r="B28" s="34">
        <f>AVERAGE(B29:B30)</f>
        <v>146360.17679500001</v>
      </c>
    </row>
    <row r="29" spans="1:2" ht="15" x14ac:dyDescent="0.2">
      <c r="A29" s="43" t="s">
        <v>82</v>
      </c>
      <c r="B29" s="50">
        <v>167234.57652999999</v>
      </c>
    </row>
    <row r="30" spans="1:2" ht="31.5" thickBot="1" x14ac:dyDescent="0.25">
      <c r="A30" s="24" t="s">
        <v>83</v>
      </c>
      <c r="B30" s="35">
        <v>125485.77706000001</v>
      </c>
    </row>
    <row r="31" spans="1:2" ht="15.75" thickBot="1" x14ac:dyDescent="0.3">
      <c r="A31" s="26"/>
      <c r="B31" s="31"/>
    </row>
    <row r="32" spans="1:2" ht="15.75" thickBot="1" x14ac:dyDescent="0.25">
      <c r="A32" s="25" t="s">
        <v>15</v>
      </c>
      <c r="B32" s="37">
        <f>B26/B28</f>
        <v>5.9039730030012872E-4</v>
      </c>
    </row>
    <row r="33" spans="1:4" ht="15.75" thickBot="1" x14ac:dyDescent="0.25">
      <c r="A33" s="25"/>
      <c r="B33" s="31"/>
    </row>
    <row r="34" spans="1:4" ht="16.5" thickBot="1" x14ac:dyDescent="0.25">
      <c r="A34" s="27" t="s">
        <v>16</v>
      </c>
      <c r="B34" s="31"/>
    </row>
    <row r="35" spans="1:4" ht="15.75" thickBot="1" x14ac:dyDescent="0.25">
      <c r="A35" s="25" t="s">
        <v>17</v>
      </c>
      <c r="B35" s="80">
        <v>247.59800000000001</v>
      </c>
    </row>
    <row r="36" spans="1:4" ht="15.75" thickBot="1" x14ac:dyDescent="0.25">
      <c r="A36" s="25"/>
      <c r="B36" s="31"/>
    </row>
    <row r="37" spans="1:4" ht="15.75" thickBot="1" x14ac:dyDescent="0.25">
      <c r="A37" s="25" t="s">
        <v>18</v>
      </c>
      <c r="B37" s="53">
        <f>SUM(B38:B46)</f>
        <v>319.42034585899654</v>
      </c>
    </row>
    <row r="38" spans="1:4" ht="15" x14ac:dyDescent="0.2">
      <c r="A38" s="43" t="s">
        <v>19</v>
      </c>
      <c r="B38" s="54">
        <v>153.35308835357262</v>
      </c>
    </row>
    <row r="39" spans="1:4" ht="15" x14ac:dyDescent="0.2">
      <c r="A39" s="52" t="s">
        <v>20</v>
      </c>
      <c r="B39" s="55">
        <v>114.91830172253597</v>
      </c>
    </row>
    <row r="40" spans="1:4" ht="15" x14ac:dyDescent="0.2">
      <c r="A40" s="51" t="s">
        <v>21</v>
      </c>
      <c r="B40" s="55"/>
    </row>
    <row r="41" spans="1:4" ht="15" x14ac:dyDescent="0.2">
      <c r="A41" s="51" t="s">
        <v>22</v>
      </c>
      <c r="B41" s="55"/>
    </row>
    <row r="42" spans="1:4" ht="30" x14ac:dyDescent="0.2">
      <c r="A42" s="51" t="s">
        <v>23</v>
      </c>
      <c r="B42" s="55">
        <v>1.5830960933287672</v>
      </c>
    </row>
    <row r="43" spans="1:4" ht="30" x14ac:dyDescent="0.2">
      <c r="A43" s="51" t="s">
        <v>24</v>
      </c>
      <c r="B43" s="55">
        <v>32.382988051110885</v>
      </c>
    </row>
    <row r="44" spans="1:4" ht="30" x14ac:dyDescent="0.2">
      <c r="A44" s="51" t="s">
        <v>25</v>
      </c>
      <c r="B44" s="55">
        <v>1.88</v>
      </c>
      <c r="D44" s="36"/>
    </row>
    <row r="45" spans="1:4" ht="30" x14ac:dyDescent="0.2">
      <c r="A45" s="51" t="s">
        <v>26</v>
      </c>
      <c r="B45" s="55">
        <v>15.142871638448289</v>
      </c>
    </row>
    <row r="46" spans="1:4" ht="15.75" thickBot="1" x14ac:dyDescent="0.25">
      <c r="A46" s="24" t="s">
        <v>27</v>
      </c>
      <c r="B46" s="56">
        <v>0.16</v>
      </c>
    </row>
    <row r="47" spans="1:4" ht="15.75" thickBot="1" x14ac:dyDescent="0.25">
      <c r="A47" s="24"/>
      <c r="B47" s="31"/>
    </row>
    <row r="48" spans="1:4" ht="16.5" thickBot="1" x14ac:dyDescent="0.25">
      <c r="A48" s="25" t="s">
        <v>28</v>
      </c>
      <c r="B48" s="82">
        <f>B37/B30</f>
        <v>2.5454705173979064E-3</v>
      </c>
    </row>
    <row r="49" spans="1:2" ht="15.75" thickBot="1" x14ac:dyDescent="0.25">
      <c r="A49" s="24"/>
      <c r="B49" s="79"/>
    </row>
    <row r="50" spans="1:2" ht="15.75" thickBot="1" x14ac:dyDescent="0.25">
      <c r="A50" s="25" t="s">
        <v>29</v>
      </c>
      <c r="B50" s="83">
        <v>2.5000000000000001E-3</v>
      </c>
    </row>
    <row r="51" spans="1:2" ht="15.75" thickBot="1" x14ac:dyDescent="0.25">
      <c r="A51" s="24"/>
      <c r="B51" s="79"/>
    </row>
    <row r="52" spans="1:2" ht="15.75" thickBot="1" x14ac:dyDescent="0.25">
      <c r="A52" s="25" t="s">
        <v>30</v>
      </c>
      <c r="B52" s="83">
        <f>B50-B48</f>
        <v>-4.5470517397906349E-5</v>
      </c>
    </row>
    <row r="53" spans="1:2" ht="15.75" thickBot="1" x14ac:dyDescent="0.25">
      <c r="A53" s="28"/>
      <c r="B53" s="79"/>
    </row>
    <row r="54" spans="1:2" ht="15.75" thickBot="1" x14ac:dyDescent="0.25">
      <c r="A54" s="25" t="s">
        <v>31</v>
      </c>
      <c r="B54" s="84">
        <v>10</v>
      </c>
    </row>
    <row r="55" spans="1:2" ht="15.75" thickBot="1" x14ac:dyDescent="0.25">
      <c r="A55" s="25" t="s">
        <v>32</v>
      </c>
      <c r="B55" s="85">
        <f>(B37-B54)/B30</f>
        <v>2.4657802111792294E-3</v>
      </c>
    </row>
    <row r="56" spans="1:2" ht="15.75" thickBot="1" x14ac:dyDescent="0.25">
      <c r="A56" s="25"/>
      <c r="B56" s="31"/>
    </row>
    <row r="57" spans="1:2" ht="16.5" thickBot="1" x14ac:dyDescent="0.25">
      <c r="A57" s="27" t="s">
        <v>33</v>
      </c>
      <c r="B57" s="31"/>
    </row>
    <row r="58" spans="1:2" ht="15.75" thickBot="1" x14ac:dyDescent="0.25">
      <c r="A58" s="25"/>
      <c r="B58" s="31"/>
    </row>
    <row r="59" spans="1:2" ht="15.75" thickBot="1" x14ac:dyDescent="0.3">
      <c r="A59" s="25" t="s">
        <v>39</v>
      </c>
      <c r="B59" s="86">
        <f>B26+B37-B54</f>
        <v>395.83099911021407</v>
      </c>
    </row>
    <row r="60" spans="1:2" ht="15.75" thickBot="1" x14ac:dyDescent="0.25">
      <c r="A60" s="25"/>
      <c r="B60" s="31"/>
    </row>
    <row r="61" spans="1:2" ht="15.75" thickBot="1" x14ac:dyDescent="0.25">
      <c r="A61" s="25" t="s">
        <v>35</v>
      </c>
      <c r="B61" s="82">
        <f>B59/B28</f>
        <v>2.7044993233687905E-3</v>
      </c>
    </row>
    <row r="62" spans="1:2" ht="15.75" thickBot="1" x14ac:dyDescent="0.25">
      <c r="A62" s="25"/>
      <c r="B62" s="79"/>
    </row>
    <row r="63" spans="1:2" ht="15.75" thickBot="1" x14ac:dyDescent="0.25">
      <c r="A63" s="25" t="s">
        <v>36</v>
      </c>
      <c r="B63" s="79"/>
    </row>
    <row r="64" spans="1:2" ht="30.75" thickBot="1" x14ac:dyDescent="0.25">
      <c r="A64" s="25" t="s">
        <v>84</v>
      </c>
      <c r="B64" s="83">
        <v>2.5000000000000001E-3</v>
      </c>
    </row>
    <row r="65" spans="1:2" ht="15.75" thickBot="1" x14ac:dyDescent="0.25">
      <c r="A65" s="25" t="s">
        <v>37</v>
      </c>
      <c r="B65" s="81">
        <f>B32+B64</f>
        <v>3.0903973003001289E-3</v>
      </c>
    </row>
  </sheetData>
  <mergeCells count="1">
    <mergeCell ref="B3:B5"/>
  </mergeCells>
  <pageMargins left="0.7" right="0.7" top="0.75" bottom="0.75" header="0.3" footer="0.3"/>
  <pageSetup paperSize="9" scale="67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0EDB295D6E134840AE1B63C78AEF0BBA" ma:contentTypeVersion="7" ma:contentTypeDescription="צור מסמך חדש." ma:contentTypeScope="" ma:versionID="3b5c89049cb974e6c8ba5aaae94b191a">
  <xsd:schema xmlns:xsd="http://www.w3.org/2001/XMLSchema" xmlns:xs="http://www.w3.org/2001/XMLSchema" xmlns:p="http://schemas.microsoft.com/office/2006/metadata/properties" xmlns:ns1="http://schemas.microsoft.com/sharepoint/v3" xmlns:ns2="1ca4df27-5183-4bee-9dbd-0c46c9c4aa40" targetNamespace="http://schemas.microsoft.com/office/2006/metadata/properties" ma:root="true" ma:fieldsID="515741898ba7ffbd0ed53f093d27ce9c" ns1:_="" ns2:_="">
    <xsd:import namespace="http://schemas.microsoft.com/sharepoint/v3"/>
    <xsd:import namespace="1ca4df27-5183-4bee-9dbd-0c46c9c4aa40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1:eWaveListOrderValue" minOccurs="0"/>
                <xsd:element ref="ns2:Order1" minOccurs="0"/>
                <xsd:element ref="ns2:isFileInUse" minOccurs="0"/>
                <xsd:element ref="ns2:IsAccessibl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9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  <xsd:element name="eWaveListOrderValue" ma:index="10" nillable="true" ma:displayName="סידור" ma:decimals="2" ma:internalName="eWaveListOrderValue" ma:readOnly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a4df27-5183-4bee-9dbd-0c46c9c4aa40" elementFormDefault="qualified">
    <xsd:import namespace="http://schemas.microsoft.com/office/2006/documentManagement/types"/>
    <xsd:import namespace="http://schemas.microsoft.com/office/infopath/2007/PartnerControls"/>
    <xsd:element name="Order1" ma:index="11" nillable="true" ma:displayName="Order" ma:internalName="Order1">
      <xsd:simpleType>
        <xsd:restriction base="dms:Number"/>
      </xsd:simpleType>
    </xsd:element>
    <xsd:element name="isFileInUse" ma:index="12" nillable="true" ma:displayName="האם בשימוש" ma:default="0" ma:internalName="isFileInUse">
      <xsd:simpleType>
        <xsd:restriction base="dms:Boolean"/>
      </xsd:simpleType>
    </xsd:element>
    <xsd:element name="IsAccessible" ma:index="13" nillable="true" ma:displayName="האם מונגש" ma:default="לא" ma:format="Dropdown" ma:internalName="IsAccessible">
      <xsd:simpleType>
        <xsd:restriction base="dms:Choice">
          <xsd:enumeration value="כן"/>
          <xsd:enumeration value="לא"/>
          <xsd:enumeration value="ללא צורך בנגישות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WaveListOrderValue xmlns="http://schemas.microsoft.com/sharepoint/v3" xsi:nil="true"/>
    <Order1 xmlns="1ca4df27-5183-4bee-9dbd-0c46c9c4aa40" xsi:nil="true"/>
    <IsAccessible xmlns="1ca4df27-5183-4bee-9dbd-0c46c9c4aa40">כן</IsAccessible>
    <PublishingStartDate xmlns="http://schemas.microsoft.com/sharepoint/v3" xsi:nil="true"/>
    <PublishingExpirationDate xmlns="http://schemas.microsoft.com/sharepoint/v3" xsi:nil="true"/>
    <isFileInUse xmlns="1ca4df27-5183-4bee-9dbd-0c46c9c4aa40">true</isFileInUse>
  </documentManagement>
</p:properties>
</file>

<file path=customXml/itemProps1.xml><?xml version="1.0" encoding="utf-8"?>
<ds:datastoreItem xmlns:ds="http://schemas.openxmlformats.org/officeDocument/2006/customXml" ds:itemID="{6D3A6CBF-DE25-4437-A1CC-0FFA45DED441}"/>
</file>

<file path=customXml/itemProps2.xml><?xml version="1.0" encoding="utf-8"?>
<ds:datastoreItem xmlns:ds="http://schemas.openxmlformats.org/officeDocument/2006/customXml" ds:itemID="{302B94E9-E19A-4176-BF42-2FB3B2B00082}"/>
</file>

<file path=customXml/itemProps3.xml><?xml version="1.0" encoding="utf-8"?>
<ds:datastoreItem xmlns:ds="http://schemas.openxmlformats.org/officeDocument/2006/customXml" ds:itemID="{A8B73BE7-A55F-49B1-AFA0-F91BF98161D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32</vt:i4>
      </vt:variant>
      <vt:variant>
        <vt:lpstr>טווחים בעלי שם</vt:lpstr>
      </vt:variant>
      <vt:variant>
        <vt:i4>4</vt:i4>
      </vt:variant>
    </vt:vector>
  </HeadingPairs>
  <TitlesOfParts>
    <vt:vector size="36" baseType="lpstr">
      <vt:lpstr>נספח 1 - מצרפי</vt:lpstr>
      <vt:lpstr>קרן ט</vt:lpstr>
      <vt:lpstr>קרן י</vt:lpstr>
      <vt:lpstr>מסלולית כללית</vt:lpstr>
      <vt:lpstr>מסלולית אג"ח</vt:lpstr>
      <vt:lpstr>מסלולית מניות</vt:lpstr>
      <vt:lpstr>שקלי טווח קצר</vt:lpstr>
      <vt:lpstr>הכשרה לבני 50 ומטה</vt:lpstr>
      <vt:lpstr>הכשרה לבני 50-60</vt:lpstr>
      <vt:lpstr>הכשרה לבני 60 ומעלה</vt:lpstr>
      <vt:lpstr>הכשרה מקבלי קצבה</vt:lpstr>
      <vt:lpstr>הכשרה אג"ח</vt:lpstr>
      <vt:lpstr>הכשרה עוקב מדדים גמיש</vt:lpstr>
      <vt:lpstr>הכשרה משולב סחיר</vt:lpstr>
      <vt:lpstr>אלשטולר כללי</vt:lpstr>
      <vt:lpstr>אלשטושלר מניות</vt:lpstr>
      <vt:lpstr>אלטשולר אג"ח</vt:lpstr>
      <vt:lpstr>ילין כללי</vt:lpstr>
      <vt:lpstr>ילין מניות</vt:lpstr>
      <vt:lpstr>ילין אג"ח</vt:lpstr>
      <vt:lpstr>מיטב כללי</vt:lpstr>
      <vt:lpstr>מיטב מניות</vt:lpstr>
      <vt:lpstr>מיטב אג"ח</vt:lpstr>
      <vt:lpstr>פסיבי כללי</vt:lpstr>
      <vt:lpstr>מור כללי</vt:lpstr>
      <vt:lpstr>מור מניות</vt:lpstr>
      <vt:lpstr>מור אג"ח</vt:lpstr>
      <vt:lpstr>אנליסט כללי</vt:lpstr>
      <vt:lpstr>אנליסט מניות</vt:lpstr>
      <vt:lpstr>אנליסט אג"ח</vt:lpstr>
      <vt:lpstr>נספח 2</vt:lpstr>
      <vt:lpstr>נספח 3</vt:lpstr>
      <vt:lpstr>'נספח 1 - מצרפי'!WPrint_Area_W</vt:lpstr>
      <vt:lpstr>'נספח 2'!WPrint_Area_W</vt:lpstr>
      <vt:lpstr>'נספח 3'!WPrint_Area_W</vt:lpstr>
      <vt:lpstr>'קרן ט'!WPrint_Area_W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אילנה יוסופוב</dc:creator>
  <cp:lastModifiedBy>אילנה יוסופוב</cp:lastModifiedBy>
  <cp:lastPrinted>2024-06-17T08:33:04Z</cp:lastPrinted>
  <dcterms:created xsi:type="dcterms:W3CDTF">2024-05-23T10:46:30Z</dcterms:created>
  <dcterms:modified xsi:type="dcterms:W3CDTF">2024-06-27T13:12:28Z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0x0101000EDB295D6E134840AE1B63C78AEF0BBA</vt:lpwstr>
  </property>
</Properties>
</file>