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xl/tables/table27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xl/tables/table26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8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14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0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.xml" ContentType="application/vnd.openxmlformats-officedocument.spreadsheetml.table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נייה\הוצאות ישירות\בעבודה\"/>
    </mc:Choice>
  </mc:AlternateContent>
  <bookViews>
    <workbookView xWindow="240" yWindow="720" windowWidth="11115" windowHeight="7320" tabRatio="954"/>
  </bookViews>
  <sheets>
    <sheet name="נספח 1 מצרפי " sheetId="13" r:id="rId1"/>
    <sheet name="קרן י" sheetId="15" r:id="rId2"/>
    <sheet name="קרן ט" sheetId="14" r:id="rId3"/>
    <sheet name="מסלולית אגח" sheetId="1" r:id="rId4"/>
    <sheet name="מסלולית מניות" sheetId="4" r:id="rId5"/>
    <sheet name="מסלולית כללית" sheetId="6" r:id="rId6"/>
    <sheet name="הכשרה שקלי טווח קצר" sheetId="36" r:id="rId7"/>
    <sheet name="הכשרה לבני 50 ומטה" sheetId="40" r:id="rId8"/>
    <sheet name="הכשרה לבני 50-60" sheetId="41" r:id="rId9"/>
    <sheet name="הכשרה לבני 60 ומעלה" sheetId="42" r:id="rId10"/>
    <sheet name="הכשרה מקבלי קצבה" sheetId="43" r:id="rId11"/>
    <sheet name="הכשרה הלכה" sheetId="44" r:id="rId12"/>
    <sheet name="אלטשולר כללי" sheetId="19" r:id="rId13"/>
    <sheet name="אלטשולר מניות" sheetId="20" r:id="rId14"/>
    <sheet name="אלטשולר אגח" sheetId="21" r:id="rId15"/>
    <sheet name="פסגות כללי" sheetId="28" r:id="rId16"/>
    <sheet name="פסגות מניות" sheetId="29" r:id="rId17"/>
    <sheet name="פסגות אגח" sheetId="30" r:id="rId18"/>
    <sheet name="מיטב דש כללי" sheetId="33" r:id="rId19"/>
    <sheet name="מיטב דש מניות" sheetId="34" r:id="rId20"/>
    <sheet name="מיטב דש אגח" sheetId="35" r:id="rId21"/>
    <sheet name="ילין לפידות כללי " sheetId="37" r:id="rId22"/>
    <sheet name="ילין לפידות מניות " sheetId="38" r:id="rId23"/>
    <sheet name="ילין לפידות אגח " sheetId="39" r:id="rId24"/>
    <sheet name="אקסלנס נשואה פסיבי כללי" sheetId="45" r:id="rId25"/>
    <sheet name="נספח 2 " sheetId="31" r:id="rId26"/>
    <sheet name="נספח 3" sheetId="32" r:id="rId27"/>
  </sheets>
  <definedNames>
    <definedName name="_xlnm.Print_Area" localSheetId="1">'קרן י'!#REF!</definedName>
  </definedNames>
  <calcPr calcId="162913"/>
</workbook>
</file>

<file path=xl/calcChain.xml><?xml version="1.0" encoding="utf-8"?>
<calcChain xmlns="http://schemas.openxmlformats.org/spreadsheetml/2006/main">
  <c r="B16" i="20" l="1"/>
  <c r="B30" i="20" s="1"/>
  <c r="B16" i="15"/>
  <c r="B30" i="15" s="1"/>
  <c r="C6" i="32"/>
  <c r="C13" i="32" s="1"/>
  <c r="C39" i="32"/>
  <c r="C8" i="31"/>
  <c r="C14" i="31" s="1"/>
  <c r="B16" i="45"/>
  <c r="B30" i="45" s="1"/>
  <c r="B16" i="38"/>
  <c r="B30" i="38" s="1"/>
  <c r="B6" i="38"/>
  <c r="B16" i="37"/>
  <c r="B30" i="37"/>
  <c r="B6" i="37"/>
  <c r="B6" i="35"/>
  <c r="B16" i="34"/>
  <c r="B30" i="34" s="1"/>
  <c r="B6" i="34"/>
  <c r="B6" i="33"/>
  <c r="B9" i="30"/>
  <c r="B16" i="29"/>
  <c r="B30" i="29" s="1"/>
  <c r="B6" i="29"/>
  <c r="B6" i="21"/>
  <c r="B9" i="20"/>
  <c r="B6" i="20"/>
  <c r="B16" i="19"/>
  <c r="B30" i="19" s="1"/>
  <c r="B9" i="19"/>
  <c r="B6" i="19"/>
  <c r="B9" i="44"/>
  <c r="B6" i="44"/>
  <c r="B16" i="43"/>
  <c r="B30" i="43" s="1"/>
  <c r="B6" i="43"/>
  <c r="B9" i="42"/>
  <c r="B6" i="42"/>
  <c r="B16" i="41"/>
  <c r="B30" i="41" s="1"/>
  <c r="B6" i="41"/>
  <c r="B9" i="40"/>
  <c r="B9" i="36"/>
  <c r="B6" i="36"/>
  <c r="B9" i="6"/>
  <c r="B6" i="6"/>
  <c r="B16" i="4"/>
  <c r="B30" i="4" s="1"/>
  <c r="B9" i="1"/>
  <c r="B6" i="15"/>
  <c r="B28" i="15" s="1"/>
  <c r="B31" i="15" s="1"/>
  <c r="A2" i="45"/>
  <c r="A2" i="39"/>
  <c r="A2" i="38"/>
  <c r="A2" i="37"/>
  <c r="A2" i="35"/>
  <c r="A2" i="34"/>
  <c r="A2" i="33"/>
  <c r="A2" i="30"/>
  <c r="A2" i="29"/>
  <c r="A2" i="28"/>
  <c r="A2" i="21"/>
  <c r="A2" i="20"/>
  <c r="A2" i="19"/>
  <c r="A2" i="44"/>
  <c r="A2" i="43"/>
  <c r="A2" i="42"/>
  <c r="A2" i="41"/>
  <c r="A2" i="40"/>
  <c r="A2" i="36"/>
  <c r="A2" i="6"/>
  <c r="A2" i="4"/>
  <c r="A2" i="1"/>
  <c r="A2" i="14"/>
  <c r="B6" i="40"/>
  <c r="B9" i="14"/>
  <c r="B20" i="13"/>
  <c r="B19" i="13"/>
  <c r="B6" i="14"/>
  <c r="B6" i="1"/>
  <c r="B6" i="4"/>
  <c r="B9" i="29"/>
  <c r="B9" i="41"/>
  <c r="B9" i="37"/>
  <c r="C36" i="31"/>
  <c r="B12" i="45"/>
  <c r="B9" i="45"/>
  <c r="B6" i="45"/>
  <c r="B9" i="39"/>
  <c r="B9" i="4"/>
  <c r="B6" i="30"/>
  <c r="B16" i="44"/>
  <c r="B30" i="44" s="1"/>
  <c r="B12" i="44"/>
  <c r="B12" i="43"/>
  <c r="B9" i="43"/>
  <c r="B12" i="42"/>
  <c r="B12" i="41"/>
  <c r="B12" i="40"/>
  <c r="C26" i="31"/>
  <c r="C28" i="31"/>
  <c r="C23" i="31"/>
  <c r="C25" i="31" s="1"/>
  <c r="C18" i="31"/>
  <c r="C22" i="31" s="1"/>
  <c r="B16" i="39"/>
  <c r="B30" i="39" s="1"/>
  <c r="B12" i="39"/>
  <c r="B6" i="39"/>
  <c r="B12" i="38"/>
  <c r="B9" i="38"/>
  <c r="B12" i="37"/>
  <c r="B16" i="36"/>
  <c r="B30" i="36" s="1"/>
  <c r="B12" i="36"/>
  <c r="B16" i="1"/>
  <c r="B30" i="1" s="1"/>
  <c r="C34" i="32"/>
  <c r="C26" i="32"/>
  <c r="C22" i="32"/>
  <c r="B25" i="13"/>
  <c r="B12" i="13"/>
  <c r="B16" i="35"/>
  <c r="B30" i="35" s="1"/>
  <c r="B12" i="35"/>
  <c r="B9" i="35"/>
  <c r="B12" i="34"/>
  <c r="B9" i="34"/>
  <c r="B16" i="33"/>
  <c r="B30" i="33"/>
  <c r="B12" i="33"/>
  <c r="B9" i="33"/>
  <c r="B16" i="30"/>
  <c r="B30" i="30" s="1"/>
  <c r="B12" i="30"/>
  <c r="B12" i="29"/>
  <c r="B12" i="28"/>
  <c r="B9" i="28"/>
  <c r="B6" i="28"/>
  <c r="B16" i="21"/>
  <c r="B30" i="21" s="1"/>
  <c r="B12" i="21"/>
  <c r="B9" i="21"/>
  <c r="B12" i="20"/>
  <c r="B12" i="19"/>
  <c r="B12" i="6"/>
  <c r="B12" i="15"/>
  <c r="B9" i="15"/>
  <c r="B16" i="28"/>
  <c r="B30" i="28" s="1"/>
  <c r="B9" i="13"/>
  <c r="B16" i="42"/>
  <c r="B30" i="42" s="1"/>
  <c r="B16" i="6"/>
  <c r="B30" i="6" s="1"/>
  <c r="B6" i="13"/>
  <c r="B16" i="14"/>
  <c r="B30" i="14" s="1"/>
  <c r="B16" i="40"/>
  <c r="B30" i="40"/>
  <c r="C46" i="32"/>
  <c r="C44" i="32" l="1"/>
  <c r="C32" i="32"/>
  <c r="C45" i="32" s="1"/>
  <c r="C35" i="31"/>
  <c r="B28" i="45"/>
  <c r="B31" i="45" s="1"/>
  <c r="B28" i="39"/>
  <c r="B31" i="39" s="1"/>
  <c r="B28" i="38"/>
  <c r="B31" i="38" s="1"/>
  <c r="B28" i="37"/>
  <c r="B31" i="37" s="1"/>
  <c r="B28" i="35"/>
  <c r="B31" i="35" s="1"/>
  <c r="B28" i="34"/>
  <c r="B31" i="34" s="1"/>
  <c r="B28" i="33"/>
  <c r="B31" i="33" s="1"/>
  <c r="B28" i="30"/>
  <c r="B31" i="30" s="1"/>
  <c r="B28" i="28"/>
  <c r="B31" i="28" s="1"/>
  <c r="B28" i="21"/>
  <c r="B31" i="21" s="1"/>
  <c r="B28" i="20"/>
  <c r="B31" i="20" s="1"/>
  <c r="B28" i="19"/>
  <c r="B31" i="19" s="1"/>
  <c r="B28" i="44"/>
  <c r="B31" i="44" s="1"/>
  <c r="B28" i="43"/>
  <c r="B31" i="43" s="1"/>
  <c r="B28" i="42"/>
  <c r="B31" i="42" s="1"/>
  <c r="B28" i="41"/>
  <c r="B31" i="41" s="1"/>
  <c r="B28" i="40"/>
  <c r="B31" i="40" s="1"/>
  <c r="B28" i="36"/>
  <c r="B31" i="36" s="1"/>
  <c r="B28" i="6"/>
  <c r="B31" i="6" s="1"/>
  <c r="B28" i="4"/>
  <c r="B31" i="4" s="1"/>
  <c r="B28" i="1"/>
  <c r="B31" i="1" s="1"/>
  <c r="B28" i="14"/>
  <c r="B31" i="14" s="1"/>
  <c r="B16" i="13"/>
  <c r="B28" i="13" s="1"/>
  <c r="B31" i="13" s="1"/>
  <c r="B28" i="29"/>
  <c r="B31" i="29" s="1"/>
  <c r="B30" i="13" l="1"/>
</calcChain>
</file>

<file path=xl/sharedStrings.xml><?xml version="1.0" encoding="utf-8"?>
<sst xmlns="http://schemas.openxmlformats.org/spreadsheetml/2006/main" count="886" uniqueCount="125">
  <si>
    <t xml:space="preserve">אלפי ₪ </t>
  </si>
  <si>
    <t>סך עמלות קסטודיאן לצדדים קשורים</t>
  </si>
  <si>
    <t>סך עמלות קסטודיאן לצדדים שאינם קשורים</t>
  </si>
  <si>
    <t>סך תשלומים הנובעים מהשקעה בקרנות השקעה</t>
  </si>
  <si>
    <t>סך תשלומים בגין השקעה בקרנות נאמנות ישראליות</t>
  </si>
  <si>
    <t>שם חברת הביטוח: הכשרה חברה לביטוח - משתתפות ברווחים</t>
  </si>
  <si>
    <t>ברוקראז'- עמלות קניה ומכירה בגין עיסקאות בניירות ערך סחירים</t>
  </si>
  <si>
    <t>צדדים קשורים</t>
  </si>
  <si>
    <t>1</t>
  </si>
  <si>
    <t>אחרים</t>
  </si>
  <si>
    <t>צדדים שאינם קשורים</t>
  </si>
  <si>
    <t>2</t>
  </si>
  <si>
    <t>3</t>
  </si>
  <si>
    <t>סך עמלות ברוקראז'</t>
  </si>
  <si>
    <t>עמלות קסטודיאן</t>
  </si>
  <si>
    <t>4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</si>
  <si>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</si>
  <si>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</si>
  <si>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</si>
  <si>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</si>
  <si>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סך הכל עמלות והוצאות</t>
  </si>
  <si>
    <t>תשלום הנובע מהשקעה בקרנות השקעה</t>
  </si>
  <si>
    <t>תשלום למנהל תיקים ישראלי</t>
  </si>
  <si>
    <t>סך תשלומים למנהל תיקים ישראלי</t>
  </si>
  <si>
    <t>תשלום למנהל תיקים זר</t>
  </si>
  <si>
    <t>סך תשלומים למנהלי תיקים זרים</t>
  </si>
  <si>
    <t>תשלום בגין השקעה בקרן נאמנות</t>
  </si>
  <si>
    <t>א.</t>
  </si>
  <si>
    <t>קרן נאמנות ישראלית</t>
  </si>
  <si>
    <t>ב.</t>
  </si>
  <si>
    <t>סך הכל עמלות ניהול חיצוני</t>
  </si>
  <si>
    <t>שם חברת הביטוח: הכשרה חברה לביטוח - מסלולית אגח</t>
  </si>
  <si>
    <t>שם חברת הביטוח: הכשרה חברה לביטוח - מסלולית מניות</t>
  </si>
  <si>
    <t>שם חברת הביטוח: הכשרה חברה לביטוח - מסלולית כללית</t>
  </si>
  <si>
    <t>שם חברת הביטוח: הכשרה חברה לביטוח - קרן ט'</t>
  </si>
  <si>
    <t>שם חברת הביטוח: הכשרה חברה לביטוח - קרן י'</t>
  </si>
  <si>
    <t xml:space="preserve">נספח 1 - סך התשלומים ששולמו בגין כל סוג הוצאה ישירה לשנה המסתיימת </t>
  </si>
  <si>
    <t>נספח 2 - פירוט עמלות והוצאות לשנה המסתיימת ביום</t>
  </si>
  <si>
    <t>נספח 3- פירוט עמלות ניהול חיצוני לשנה מסתיימת ביום:</t>
  </si>
  <si>
    <t>שם חברת הביטוח: הכשרה חברה לביטוח - בסט אינווסט אלטשולר שחם כללי</t>
  </si>
  <si>
    <t>שם חברת הביטוח: הכשרה חברה לביטוח - בסט אינווסט אלטשולר שחם מניות</t>
  </si>
  <si>
    <t>שם חברת הביטוח: הכשרה חברה לביטוח - בסט אינווסט אלטשולר שחם אגח</t>
  </si>
  <si>
    <t>שם חברת הביטוח: הכשרה חברה לביטוח - בסט אינווסט פסגות כללי</t>
  </si>
  <si>
    <t>שם חברת הביטוח: הכשרה חברה לביטוח - בסט אינווסט פסגות מניות</t>
  </si>
  <si>
    <t>שם חברת הביטוח: הכשרה חברה לביטוח - בסט אינווסט פסגות אגח</t>
  </si>
  <si>
    <t>קרן להב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</si>
  <si>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</si>
  <si>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</si>
  <si>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ישראליים בגין השקעה בחו"ל</t>
  </si>
  <si>
    <t>סך התשלומים בתעודות סל ישראליות</t>
  </si>
  <si>
    <t>סך התשלומים בתעודות סל זרות</t>
  </si>
  <si>
    <t>סך תשלומים בגין השקעה בקרנות נאמנות זרות</t>
  </si>
  <si>
    <t xml:space="preserve"> 1.סה"כ עמלות קנייה ומכירה</t>
  </si>
  <si>
    <t>2. סה"כ עמלות קסטודיאן</t>
  </si>
  <si>
    <t>3. סה"כ מהשקעות לא סחירות</t>
  </si>
  <si>
    <t>4. עמלות ניהול חיצוני</t>
  </si>
  <si>
    <t>5. סה"כ הוצאות אחרות</t>
  </si>
  <si>
    <t>ב. סך הוצאות הנובעות ממימון פרוייקטים לתשתיות</t>
  </si>
  <si>
    <t>ג. סך הוצאות הנובעות מהשקעה בזכויות מקרקעין</t>
  </si>
  <si>
    <t>א. סך הוצאות בעד ניהול תביעות</t>
  </si>
  <si>
    <t>ב. סך הוצאות בעד מתן משכנתאות</t>
  </si>
  <si>
    <t>6. סה"כ הוצאות ישירות (סיכום סעיפים 1 עד 5)</t>
  </si>
  <si>
    <t>7. שיעור הוצאות ישירות</t>
  </si>
  <si>
    <t>א. שיעור סך ההוצאות הישירות, שההוצאה בגינן מוגבלת לשיעור של 0.25% לפי 
התקנות (סיכום סעיפים 3א, 5ב חלקי סך הנכסים)</t>
  </si>
  <si>
    <t>ב. שיעור סך הוצאות ישירות מסך נכסים לסוף שנה קודמת (באחוזים)</t>
  </si>
  <si>
    <t>סך נכסים לסוף שנה קודמת</t>
  </si>
  <si>
    <t>הוצאה הנובעת בעד ניהול תביעה או תובענה</t>
  </si>
  <si>
    <t>סך ההוצאות הנובעות בעד ניהול תביעה או תובענה</t>
  </si>
  <si>
    <t>הוצאה הנובעת ממתן משכנתא</t>
  </si>
  <si>
    <t>סך הוצאות בעד מתן משכנתאות</t>
  </si>
  <si>
    <t>סך נכסים לסוף תקופה קודמת</t>
  </si>
  <si>
    <t>סך תשלומים בגין השקעה בקרנות נאמנות</t>
  </si>
  <si>
    <t xml:space="preserve">תשלומים בתעודות סל </t>
  </si>
  <si>
    <t>תעודות סל ישראליות</t>
  </si>
  <si>
    <t>תעודות סל זרות</t>
  </si>
  <si>
    <t>סך תשלומים בגין השקעה בתעודות סל</t>
  </si>
  <si>
    <t>א. שיעור סך ההוצאות הישירות, שההוצאה בגינן מוגבלת לשיעור של 0.25% לפי 
התקנות (סיכום סעיפים 3א,5,4ב חלקי סך הנכסים)</t>
  </si>
  <si>
    <t>שם חברת הביטוח: הכשרה חברה לביטוח - בסט אינווסט מיטב דש כללי</t>
  </si>
  <si>
    <t>שם חברת הביטוח: הכשרה חברה לביטוח - בסט אינווסט מיטב דש מניות</t>
  </si>
  <si>
    <t>שם חברת הביטוח: הכשרה חברה לביטוח - בסט אינווסט מיטב דש אגח</t>
  </si>
  <si>
    <t>א. סך הוצאות הנובעות מהשקעה בניירות ערך לא סחירים שאינם לצורך מימון פרויקטים לתשתיות</t>
  </si>
  <si>
    <t>קרן חוץ</t>
  </si>
  <si>
    <t>מזרחי</t>
  </si>
  <si>
    <t>אלטשולר שחם</t>
  </si>
  <si>
    <t>תכלית</t>
  </si>
  <si>
    <t>פסגות</t>
  </si>
  <si>
    <t>קסם</t>
  </si>
  <si>
    <t>WISDOM TREE</t>
  </si>
  <si>
    <t>סך עמלות קניה ומכירה לצדדים שאינם קשורים</t>
  </si>
  <si>
    <t>סך עמלות קניה ומכירה לצדדים קשורים</t>
  </si>
  <si>
    <t>ROTHSCHILD</t>
  </si>
  <si>
    <t>PICTET</t>
  </si>
  <si>
    <t>5</t>
  </si>
  <si>
    <t>STATE STREET (SPDRS)</t>
  </si>
  <si>
    <t>א. שיעור סך ההוצאות הישירות, שההוצאה בגינן מוגבלת לשיעור של 0.25% לפי 
התקנות (סיכום סעיפים 3א,4, 5ב חלקי סך הנכסים)</t>
  </si>
  <si>
    <t>נכס נתניה</t>
  </si>
  <si>
    <t>יגאל ארנון ושות' עורכי דין</t>
  </si>
  <si>
    <t>קרן להב 2</t>
  </si>
  <si>
    <t>שם חברת הביטוח: הכשרה חברה לביטוח - בסט אינווסט ילין אגח</t>
  </si>
  <si>
    <t>שם חברת הביטוח: הכשרה חברה לביטוח - בסט אינווסט ילין מניות</t>
  </si>
  <si>
    <t>שם חברת הביטוח: הכשרה חברה לביטוח - בסט אינווסט ילין כללי</t>
  </si>
  <si>
    <t>שם חברת הביטוח: הכשרה חברה לביטוח - בסט אינווסט הכשרה שקלי טווח קצר</t>
  </si>
  <si>
    <t>שם חברת הביטוח: הכשרה חברה לביטוח - בסט אינווסט הכשרה לבני 50 ומטה</t>
  </si>
  <si>
    <t xml:space="preserve">שם חברת הביטוח: הכשרה חברה לביטוח - בסט אינווסט הכשרה לבני 50-60 </t>
  </si>
  <si>
    <t>שם חברת הביטוח: הכשרה חברה לביטוח - בסט אינווסט הכשרה לבני 60 ומעלה</t>
  </si>
  <si>
    <t>שם חברת הביטוח: הכשרה חברה לביטוח - בסט אינווסט הכשרה מקבלי קצבה</t>
  </si>
  <si>
    <t>שם חברת הביטוח: הכשרה חברה לביטוח - בסט אינווסט הכשרה הלכה</t>
  </si>
  <si>
    <t>BLACK ROCK (ISHARES)</t>
  </si>
  <si>
    <t>הראל</t>
  </si>
  <si>
    <t>מגדל קרנות נאמנות</t>
  </si>
  <si>
    <t>לאומי</t>
  </si>
  <si>
    <t>אקסלנס</t>
  </si>
  <si>
    <t>שם חברת הביטוח: הכשרה חברה לביטוח - אקסלנס נשואה פסיבי כללי</t>
  </si>
  <si>
    <t>ביום ה-31.12.17</t>
  </si>
  <si>
    <t>ביום ה- 31.12.17</t>
  </si>
  <si>
    <t>31.12.17</t>
  </si>
  <si>
    <t>KOTAK</t>
  </si>
  <si>
    <t>COMGEST</t>
  </si>
  <si>
    <t>GEMWAY ASSERS</t>
  </si>
  <si>
    <t>מיטב דש</t>
  </si>
  <si>
    <t>פימי 6</t>
  </si>
  <si>
    <t>שקד</t>
  </si>
  <si>
    <t>מיילסטון</t>
  </si>
  <si>
    <t>עמודה1</t>
  </si>
  <si>
    <t>עמודה2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</si>
</sst>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0.000%"/>
  </numFmts>
  <fonts count="9" x14ac:knownFonts="1">
    <font>
      <sz val="10"/>
      <name val="Arial"/>
      <charset val="177"/>
    </font>
    <font>
      <sz val="10"/>
      <name val="Arial"/>
      <charset val="177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2" borderId="1" xfId="0" applyFont="1" applyFill="1" applyBorder="1"/>
    <xf numFmtId="0" fontId="3" fillId="2" borderId="2" xfId="0" applyFont="1" applyFill="1" applyBorder="1"/>
    <xf numFmtId="0" fontId="0" fillId="0" borderId="0" xfId="0" applyAlignment="1">
      <alignment horizontal="center"/>
    </xf>
    <xf numFmtId="0" fontId="6" fillId="0" borderId="0" xfId="0" applyFont="1" applyFill="1"/>
    <xf numFmtId="0" fontId="0" fillId="0" borderId="0" xfId="0" applyFill="1"/>
    <xf numFmtId="165" fontId="0" fillId="0" borderId="0" xfId="0" applyNumberFormat="1"/>
    <xf numFmtId="165" fontId="4" fillId="3" borderId="2" xfId="1" applyNumberFormat="1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centerContinuous"/>
    </xf>
    <xf numFmtId="0" fontId="4" fillId="0" borderId="0" xfId="3"/>
    <xf numFmtId="0" fontId="4" fillId="0" borderId="0" xfId="3" applyFill="1"/>
    <xf numFmtId="0" fontId="3" fillId="2" borderId="1" xfId="3" applyFont="1" applyFill="1" applyBorder="1"/>
    <xf numFmtId="0" fontId="4" fillId="2" borderId="4" xfId="3" applyFill="1" applyBorder="1"/>
    <xf numFmtId="0" fontId="4" fillId="2" borderId="2" xfId="3" applyFill="1" applyBorder="1"/>
    <xf numFmtId="0" fontId="4" fillId="2" borderId="1" xfId="3" applyFill="1" applyBorder="1"/>
    <xf numFmtId="49" fontId="4" fillId="2" borderId="6" xfId="3" applyNumberFormat="1" applyFill="1" applyBorder="1" applyAlignment="1">
      <alignment horizontal="center" readingOrder="2"/>
    </xf>
    <xf numFmtId="0" fontId="4" fillId="2" borderId="1" xfId="3" applyFont="1" applyFill="1" applyBorder="1"/>
    <xf numFmtId="0" fontId="4" fillId="2" borderId="0" xfId="3" applyFill="1"/>
    <xf numFmtId="0" fontId="4" fillId="2" borderId="7" xfId="3" applyFont="1" applyFill="1" applyBorder="1"/>
    <xf numFmtId="0" fontId="4" fillId="2" borderId="8" xfId="3" applyFont="1" applyFill="1" applyBorder="1"/>
    <xf numFmtId="0" fontId="3" fillId="2" borderId="4" xfId="3" applyFont="1" applyFill="1" applyBorder="1"/>
    <xf numFmtId="0" fontId="4" fillId="2" borderId="7" xfId="3" applyFill="1" applyBorder="1"/>
    <xf numFmtId="49" fontId="4" fillId="2" borderId="9" xfId="3" applyNumberFormat="1" applyFill="1" applyBorder="1" applyAlignment="1">
      <alignment horizontal="center" readingOrder="2"/>
    </xf>
    <xf numFmtId="0" fontId="4" fillId="2" borderId="11" xfId="3" applyFont="1" applyFill="1" applyBorder="1" applyAlignment="1">
      <alignment horizontal="right"/>
    </xf>
    <xf numFmtId="0" fontId="4" fillId="2" borderId="11" xfId="3" applyFont="1" applyFill="1" applyBorder="1"/>
    <xf numFmtId="0" fontId="3" fillId="2" borderId="9" xfId="3" applyFont="1" applyFill="1" applyBorder="1"/>
    <xf numFmtId="0" fontId="4" fillId="2" borderId="11" xfId="3" applyFill="1" applyBorder="1"/>
    <xf numFmtId="0" fontId="3" fillId="2" borderId="6" xfId="3" applyFont="1" applyFill="1" applyBorder="1"/>
    <xf numFmtId="0" fontId="3" fillId="2" borderId="11" xfId="3" applyFont="1" applyFill="1" applyBorder="1"/>
    <xf numFmtId="49" fontId="4" fillId="2" borderId="9" xfId="3" applyNumberFormat="1" applyFont="1" applyFill="1" applyBorder="1" applyAlignment="1">
      <alignment horizontal="center" readingOrder="2"/>
    </xf>
    <xf numFmtId="0" fontId="3" fillId="2" borderId="10" xfId="3" applyFont="1" applyFill="1" applyBorder="1"/>
    <xf numFmtId="0" fontId="4" fillId="2" borderId="8" xfId="3" applyFill="1" applyBorder="1"/>
    <xf numFmtId="49" fontId="4" fillId="2" borderId="10" xfId="3" applyNumberFormat="1" applyFill="1" applyBorder="1" applyAlignment="1">
      <alignment horizontal="center" readingOrder="2"/>
    </xf>
    <xf numFmtId="0" fontId="3" fillId="2" borderId="9" xfId="3" applyFont="1" applyFill="1" applyBorder="1" applyAlignment="1">
      <alignment horizontal="center"/>
    </xf>
    <xf numFmtId="0" fontId="4" fillId="2" borderId="7" xfId="3" applyFont="1" applyFill="1" applyBorder="1" applyAlignment="1">
      <alignment horizontal="right"/>
    </xf>
    <xf numFmtId="0" fontId="4" fillId="2" borderId="8" xfId="3" applyFont="1" applyFill="1" applyBorder="1" applyAlignment="1">
      <alignment horizontal="right"/>
    </xf>
    <xf numFmtId="0" fontId="3" fillId="2" borderId="3" xfId="0" applyFont="1" applyFill="1" applyBorder="1" applyAlignment="1">
      <alignment horizontal="right" readingOrder="2"/>
    </xf>
    <xf numFmtId="0" fontId="4" fillId="2" borderId="1" xfId="0" applyFont="1" applyFill="1" applyBorder="1"/>
    <xf numFmtId="165" fontId="3" fillId="2" borderId="5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right" readingOrder="2"/>
    </xf>
    <xf numFmtId="0" fontId="4" fillId="2" borderId="2" xfId="0" applyFont="1" applyFill="1" applyBorder="1"/>
    <xf numFmtId="0" fontId="3" fillId="2" borderId="1" xfId="0" applyFont="1" applyFill="1" applyBorder="1" applyAlignment="1">
      <alignment horizontal="right" readingOrder="2"/>
    </xf>
    <xf numFmtId="0" fontId="4" fillId="2" borderId="1" xfId="0" applyFont="1" applyFill="1" applyBorder="1" applyAlignment="1">
      <alignment wrapText="1"/>
    </xf>
    <xf numFmtId="165" fontId="4" fillId="0" borderId="0" xfId="0" applyNumberFormat="1" applyFont="1"/>
    <xf numFmtId="0" fontId="4" fillId="2" borderId="1" xfId="3" applyFont="1" applyFill="1" applyBorder="1" applyAlignment="1">
      <alignment horizontal="center"/>
    </xf>
    <xf numFmtId="0" fontId="3" fillId="2" borderId="2" xfId="3" applyFont="1" applyFill="1" applyBorder="1"/>
    <xf numFmtId="49" fontId="4" fillId="2" borderId="2" xfId="3" applyNumberFormat="1" applyFill="1" applyBorder="1" applyAlignment="1">
      <alignment horizontal="center" readingOrder="2"/>
    </xf>
    <xf numFmtId="0" fontId="3" fillId="2" borderId="6" xfId="0" applyFont="1" applyFill="1" applyBorder="1"/>
    <xf numFmtId="0" fontId="4" fillId="2" borderId="9" xfId="3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0" fontId="4" fillId="3" borderId="2" xfId="4" applyNumberFormat="1" applyFont="1" applyFill="1" applyBorder="1" applyAlignment="1">
      <alignment horizontal="center"/>
    </xf>
    <xf numFmtId="0" fontId="4" fillId="2" borderId="2" xfId="3" applyFont="1" applyFill="1" applyBorder="1"/>
    <xf numFmtId="0" fontId="4" fillId="2" borderId="2" xfId="3" applyFont="1" applyFill="1" applyBorder="1" applyAlignment="1">
      <alignment horizontal="right"/>
    </xf>
    <xf numFmtId="0" fontId="8" fillId="0" borderId="0" xfId="3" applyFont="1" applyFill="1" applyBorder="1" applyAlignment="1">
      <alignment horizontal="right"/>
    </xf>
    <xf numFmtId="0" fontId="8" fillId="0" borderId="0" xfId="0" applyFont="1"/>
    <xf numFmtId="10" fontId="0" fillId="0" borderId="0" xfId="4" applyNumberFormat="1" applyFont="1"/>
    <xf numFmtId="10" fontId="0" fillId="0" borderId="0" xfId="0" applyNumberFormat="1"/>
    <xf numFmtId="0" fontId="0" fillId="0" borderId="0" xfId="0" applyBorder="1"/>
    <xf numFmtId="165" fontId="4" fillId="0" borderId="0" xfId="3" applyNumberFormat="1"/>
    <xf numFmtId="0" fontId="3" fillId="2" borderId="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65" fontId="3" fillId="2" borderId="10" xfId="0" applyNumberFormat="1" applyFont="1" applyFill="1" applyBorder="1" applyAlignment="1">
      <alignment horizontal="center"/>
    </xf>
    <xf numFmtId="165" fontId="4" fillId="3" borderId="4" xfId="1" applyNumberFormat="1" applyFont="1" applyFill="1" applyBorder="1" applyAlignment="1">
      <alignment horizontal="center"/>
    </xf>
    <xf numFmtId="165" fontId="3" fillId="2" borderId="4" xfId="1" applyNumberFormat="1" applyFont="1" applyFill="1" applyBorder="1" applyAlignment="1">
      <alignment horizontal="center"/>
    </xf>
    <xf numFmtId="165" fontId="4" fillId="2" borderId="4" xfId="1" applyNumberFormat="1" applyFont="1" applyFill="1" applyBorder="1" applyAlignment="1">
      <alignment horizontal="center"/>
    </xf>
    <xf numFmtId="166" fontId="4" fillId="3" borderId="4" xfId="4" applyNumberFormat="1" applyFont="1" applyFill="1" applyBorder="1" applyAlignment="1">
      <alignment horizontal="center"/>
    </xf>
    <xf numFmtId="165" fontId="4" fillId="3" borderId="9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0" fontId="4" fillId="3" borderId="4" xfId="4" applyNumberFormat="1" applyFont="1" applyFill="1" applyBorder="1" applyAlignment="1">
      <alignment horizontal="center"/>
    </xf>
    <xf numFmtId="165" fontId="4" fillId="2" borderId="4" xfId="3" applyNumberFormat="1" applyFill="1" applyBorder="1"/>
    <xf numFmtId="165" fontId="4" fillId="2" borderId="10" xfId="2" applyNumberFormat="1" applyFont="1" applyFill="1" applyBorder="1"/>
    <xf numFmtId="165" fontId="4" fillId="3" borderId="4" xfId="2" applyNumberFormat="1" applyFont="1" applyFill="1" applyBorder="1"/>
    <xf numFmtId="165" fontId="4" fillId="2" borderId="4" xfId="2" applyNumberFormat="1" applyFont="1" applyFill="1" applyBorder="1"/>
    <xf numFmtId="165" fontId="5" fillId="3" borderId="4" xfId="2" applyNumberFormat="1" applyFont="1" applyFill="1" applyBorder="1" applyAlignment="1" applyProtection="1">
      <alignment horizontal="right"/>
      <protection locked="0"/>
    </xf>
    <xf numFmtId="165" fontId="7" fillId="3" borderId="4" xfId="2" applyNumberFormat="1" applyFont="1" applyFill="1" applyBorder="1" applyAlignment="1" applyProtection="1">
      <alignment horizontal="right"/>
      <protection locked="0"/>
    </xf>
    <xf numFmtId="165" fontId="3" fillId="3" borderId="1" xfId="2" applyNumberFormat="1" applyFont="1" applyFill="1" applyBorder="1"/>
    <xf numFmtId="165" fontId="3" fillId="3" borderId="4" xfId="2" applyNumberFormat="1" applyFont="1" applyFill="1" applyBorder="1"/>
    <xf numFmtId="0" fontId="4" fillId="2" borderId="6" xfId="3" applyFont="1" applyFill="1" applyBorder="1"/>
    <xf numFmtId="165" fontId="4" fillId="3" borderId="9" xfId="2" applyNumberFormat="1" applyFont="1" applyFill="1" applyBorder="1"/>
    <xf numFmtId="0" fontId="3" fillId="2" borderId="1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165" fontId="4" fillId="2" borderId="1" xfId="3" applyNumberFormat="1" applyFill="1" applyBorder="1"/>
    <xf numFmtId="165" fontId="0" fillId="3" borderId="1" xfId="2" applyNumberFormat="1" applyFont="1" applyFill="1" applyBorder="1"/>
    <xf numFmtId="165" fontId="3" fillId="0" borderId="1" xfId="2" applyNumberFormat="1" applyFont="1" applyFill="1" applyBorder="1"/>
    <xf numFmtId="165" fontId="0" fillId="2" borderId="1" xfId="2" applyNumberFormat="1" applyFont="1" applyFill="1" applyBorder="1"/>
    <xf numFmtId="165" fontId="4" fillId="3" borderId="1" xfId="2" applyNumberFormat="1" applyFont="1" applyFill="1" applyBorder="1"/>
    <xf numFmtId="165" fontId="3" fillId="4" borderId="1" xfId="2" applyNumberFormat="1" applyFont="1" applyFill="1" applyBorder="1"/>
    <xf numFmtId="165" fontId="0" fillId="3" borderId="3" xfId="2" applyNumberFormat="1" applyFont="1" applyFill="1" applyBorder="1"/>
    <xf numFmtId="0" fontId="3" fillId="2" borderId="13" xfId="3" applyFont="1" applyFill="1" applyBorder="1"/>
    <xf numFmtId="0" fontId="4" fillId="2" borderId="14" xfId="3" applyFill="1" applyBorder="1"/>
    <xf numFmtId="165" fontId="0" fillId="3" borderId="6" xfId="2" applyNumberFormat="1" applyFont="1" applyFill="1" applyBorder="1"/>
    <xf numFmtId="0" fontId="3" fillId="2" borderId="13" xfId="3" applyFont="1" applyFill="1" applyBorder="1" applyAlignment="1">
      <alignment horizontal="center"/>
    </xf>
    <xf numFmtId="0" fontId="3" fillId="2" borderId="14" xfId="3" applyFont="1" applyFill="1" applyBorder="1" applyAlignment="1">
      <alignment horizontal="center"/>
    </xf>
  </cellXfs>
  <cellStyles count="6">
    <cellStyle name="Comma" xfId="1" builtinId="3"/>
    <cellStyle name="Comma 2" xfId="2"/>
    <cellStyle name="Normal" xfId="0" builtinId="0"/>
    <cellStyle name="Normal 2" xfId="3"/>
    <cellStyle name="Percent" xfId="4" builtinId="5"/>
    <cellStyle name="Percent 2" xfId="5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indexed="22"/>
        </patternFill>
      </fill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1" name="טבלה1" displayName="טבלה1" ref="A5:B1048576" totalsRowShown="0" tableBorderDxfId="58">
  <autoFilter ref="A5:B1048576">
    <filterColumn colId="0" hiddenButton="1"/>
    <filterColumn colId="1" hiddenButton="1"/>
  </autoFilter>
  <tableColumns count="2">
    <tableColumn id="1" name="עמודה1"/>
    <tableColumn id="2" name="אלפי ₪ 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 ביום ה- 31.12.2017"/>
    </ext>
  </extLst>
</table>
</file>

<file path=xl/tables/table10.xml><?xml version="1.0" encoding="utf-8"?>
<table xmlns="http://schemas.openxmlformats.org/spreadsheetml/2006/main" id="12" name="טבלה12" displayName="טבלה12" ref="A5:B32" totalsRowShown="0" tableBorderDxfId="39">
  <autoFilter ref="A5:B32">
    <filterColumn colId="0" hiddenButton="1"/>
    <filterColumn colId="1" hiddenButton="1"/>
  </autoFilter>
  <tableColumns count="2">
    <tableColumn id="1" name="עמודה1"/>
    <tableColumn id="2" name="אלפי ₪ " dataDxfId="38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11.xml><?xml version="1.0" encoding="utf-8"?>
<table xmlns="http://schemas.openxmlformats.org/spreadsheetml/2006/main" id="13" name="טבלה13" displayName="טבלה13" ref="A5:B32" totalsRowShown="0" tableBorderDxfId="37">
  <autoFilter ref="A5:B32">
    <filterColumn colId="0" hiddenButton="1"/>
    <filterColumn colId="1" hiddenButton="1"/>
  </autoFilter>
  <tableColumns count="2">
    <tableColumn id="1" name="עמודה1"/>
    <tableColumn id="2" name="אלפי ₪ " dataDxfId="36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12.xml><?xml version="1.0" encoding="utf-8"?>
<table xmlns="http://schemas.openxmlformats.org/spreadsheetml/2006/main" id="14" name="טבלה14" displayName="טבלה14" ref="A5:B32" totalsRowShown="0" tableBorderDxfId="35">
  <autoFilter ref="A5:B32">
    <filterColumn colId="0" hiddenButton="1"/>
    <filterColumn colId="1" hiddenButton="1"/>
  </autoFilter>
  <tableColumns count="2">
    <tableColumn id="1" name="עמודה1"/>
    <tableColumn id="2" name="אלפי ₪ " dataDxfId="34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13.xml><?xml version="1.0" encoding="utf-8"?>
<table xmlns="http://schemas.openxmlformats.org/spreadsheetml/2006/main" id="15" name="טבלה15" displayName="טבלה15" ref="A5:B32" totalsRowShown="0" tableBorderDxfId="33">
  <autoFilter ref="A5:B32">
    <filterColumn colId="0" hiddenButton="1"/>
    <filterColumn colId="1" hiddenButton="1"/>
  </autoFilter>
  <tableColumns count="2">
    <tableColumn id="1" name="עמודה1"/>
    <tableColumn id="2" name="אלפי ₪ " dataDxfId="32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14.xml><?xml version="1.0" encoding="utf-8"?>
<table xmlns="http://schemas.openxmlformats.org/spreadsheetml/2006/main" id="16" name="טבלה16" displayName="טבלה16" ref="A5:B32" totalsRowShown="0" tableBorderDxfId="31">
  <autoFilter ref="A5:B32">
    <filterColumn colId="0" hiddenButton="1"/>
    <filterColumn colId="1" hiddenButton="1"/>
  </autoFilter>
  <tableColumns count="2">
    <tableColumn id="1" name="עמודה1"/>
    <tableColumn id="2" name="אלפי ₪ " dataDxfId="30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15.xml><?xml version="1.0" encoding="utf-8"?>
<table xmlns="http://schemas.openxmlformats.org/spreadsheetml/2006/main" id="17" name="טבלה17" displayName="טבלה17" ref="A5:B32" totalsRowShown="0" tableBorderDxfId="29">
  <autoFilter ref="A5:B32">
    <filterColumn colId="0" hiddenButton="1"/>
    <filterColumn colId="1" hiddenButton="1"/>
  </autoFilter>
  <tableColumns count="2">
    <tableColumn id="1" name="עמודה1"/>
    <tableColumn id="2" name="אלפי ₪ " dataDxfId="28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16.xml><?xml version="1.0" encoding="utf-8"?>
<table xmlns="http://schemas.openxmlformats.org/spreadsheetml/2006/main" id="18" name="טבלה18" displayName="טבלה18" ref="A5:B32" totalsRowShown="0" tableBorderDxfId="27">
  <autoFilter ref="A5:B32">
    <filterColumn colId="0" hiddenButton="1"/>
    <filterColumn colId="1" hiddenButton="1"/>
  </autoFilter>
  <tableColumns count="2">
    <tableColumn id="1" name="עמודה1"/>
    <tableColumn id="2" name="אלפי ₪ " dataDxfId="26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17.xml><?xml version="1.0" encoding="utf-8"?>
<table xmlns="http://schemas.openxmlformats.org/spreadsheetml/2006/main" id="19" name="טבלה19" displayName="טבלה19" ref="A5:B32" totalsRowShown="0" tableBorderDxfId="25">
  <autoFilter ref="A5:B32">
    <filterColumn colId="0" hiddenButton="1"/>
    <filterColumn colId="1" hiddenButton="1"/>
  </autoFilter>
  <tableColumns count="2">
    <tableColumn id="1" name="עמודה1"/>
    <tableColumn id="2" name="אלפי ₪ " dataDxfId="24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18.xml><?xml version="1.0" encoding="utf-8"?>
<table xmlns="http://schemas.openxmlformats.org/spreadsheetml/2006/main" id="20" name="טבלה20" displayName="טבלה20" ref="A5:B32" totalsRowShown="0" tableBorderDxfId="23">
  <autoFilter ref="A5:B32">
    <filterColumn colId="0" hiddenButton="1"/>
    <filterColumn colId="1" hiddenButton="1"/>
  </autoFilter>
  <tableColumns count="2">
    <tableColumn id="1" name="עמודה1"/>
    <tableColumn id="2" name="אלפי ₪ " dataDxfId="22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19.xml><?xml version="1.0" encoding="utf-8"?>
<table xmlns="http://schemas.openxmlformats.org/spreadsheetml/2006/main" id="21" name="טבלה21" displayName="טבלה21" ref="A5:B32" totalsRowShown="0" tableBorderDxfId="21">
  <autoFilter ref="A5:B32">
    <filterColumn colId="0" hiddenButton="1"/>
    <filterColumn colId="1" hiddenButton="1"/>
  </autoFilter>
  <tableColumns count="2">
    <tableColumn id="1" name="עמודה1"/>
    <tableColumn id="2" name="אלפי ₪ " dataDxfId="20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2.xml><?xml version="1.0" encoding="utf-8"?>
<table xmlns="http://schemas.openxmlformats.org/spreadsheetml/2006/main" id="2" name="טבלה2" displayName="טבלה2" ref="A5:B32" totalsRowShown="0" headerRowDxfId="56" tableBorderDxfId="55">
  <autoFilter ref="A5:B32">
    <filterColumn colId="0" hiddenButton="1"/>
    <filterColumn colId="1" hiddenButton="1"/>
  </autoFilter>
  <tableColumns count="2">
    <tableColumn id="1" name="עמודה1"/>
    <tableColumn id="2" name="אלפי ₪ " dataDxfId="54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 ביום ה- 31.12.2017"/>
    </ext>
  </extLst>
</table>
</file>

<file path=xl/tables/table20.xml><?xml version="1.0" encoding="utf-8"?>
<table xmlns="http://schemas.openxmlformats.org/spreadsheetml/2006/main" id="22" name="טבלה22" displayName="טבלה22" ref="A5:B32" totalsRowShown="0" tableBorderDxfId="19">
  <autoFilter ref="A5:B32">
    <filterColumn colId="0" hiddenButton="1"/>
    <filterColumn colId="1" hiddenButton="1"/>
  </autoFilter>
  <tableColumns count="2">
    <tableColumn id="1" name="עמודה1"/>
    <tableColumn id="2" name="אלפי ₪ " dataDxfId="18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21.xml><?xml version="1.0" encoding="utf-8"?>
<table xmlns="http://schemas.openxmlformats.org/spreadsheetml/2006/main" id="23" name="טבלה23" displayName="טבלה23" ref="A5:B32" totalsRowShown="0" tableBorderDxfId="17">
  <autoFilter ref="A5:B32">
    <filterColumn colId="0" hiddenButton="1"/>
    <filterColumn colId="1" hiddenButton="1"/>
  </autoFilter>
  <tableColumns count="2">
    <tableColumn id="1" name="עמודה1"/>
    <tableColumn id="2" name="אלפי ₪ " dataDxfId="16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22.xml><?xml version="1.0" encoding="utf-8"?>
<table xmlns="http://schemas.openxmlformats.org/spreadsheetml/2006/main" id="24" name="טבלה24" displayName="טבלה24" ref="A5:B32" totalsRowShown="0" tableBorderDxfId="15">
  <autoFilter ref="A5:B32">
    <filterColumn colId="0" hiddenButton="1"/>
    <filterColumn colId="1" hiddenButton="1"/>
  </autoFilter>
  <tableColumns count="2">
    <tableColumn id="1" name="עמודה1"/>
    <tableColumn id="2" name="אלפי ₪ " dataDxfId="14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23.xml><?xml version="1.0" encoding="utf-8"?>
<table xmlns="http://schemas.openxmlformats.org/spreadsheetml/2006/main" id="25" name="טבלה25" displayName="טבלה25" ref="A5:B32" totalsRowShown="0" tableBorderDxfId="13">
  <autoFilter ref="A5:B32">
    <filterColumn colId="0" hiddenButton="1"/>
    <filterColumn colId="1" hiddenButton="1"/>
  </autoFilter>
  <tableColumns count="2">
    <tableColumn id="1" name="עמודה1"/>
    <tableColumn id="2" name="אלפי ₪ " dataDxfId="12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24.xml><?xml version="1.0" encoding="utf-8"?>
<table xmlns="http://schemas.openxmlformats.org/spreadsheetml/2006/main" id="26" name="טבלה26" displayName="טבלה26" ref="A5:B32" totalsRowShown="0" tableBorderDxfId="11">
  <autoFilter ref="A5:B32">
    <filterColumn colId="0" hiddenButton="1"/>
    <filterColumn colId="1" hiddenButton="1"/>
  </autoFilter>
  <tableColumns count="2">
    <tableColumn id="1" name="עמודה1"/>
    <tableColumn id="2" name="אלפי ₪ " dataDxfId="10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25.xml><?xml version="1.0" encoding="utf-8"?>
<table xmlns="http://schemas.openxmlformats.org/spreadsheetml/2006/main" id="27" name="טבלה27" displayName="טבלה27" ref="A5:B32" totalsRowShown="0" tableBorderDxfId="9">
  <autoFilter ref="A5:B32">
    <filterColumn colId="0" hiddenButton="1"/>
    <filterColumn colId="1" hiddenButton="1"/>
  </autoFilter>
  <tableColumns count="2">
    <tableColumn id="1" name="עמודה1"/>
    <tableColumn id="2" name="אלפי ₪ " dataDxfId="8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26.xml><?xml version="1.0" encoding="utf-8"?>
<table xmlns="http://schemas.openxmlformats.org/spreadsheetml/2006/main" id="28" name="טבלה28" displayName="טבלה28" ref="A4:C36" totalsRowShown="0" tableBorderDxfId="7">
  <autoFilter ref="A4:C36">
    <filterColumn colId="0" hiddenButton="1"/>
    <filterColumn colId="1" hiddenButton="1"/>
    <filterColumn colId="2" hiddenButton="1"/>
  </autoFilter>
  <tableColumns count="3">
    <tableColumn id="1" name="עמודה1" dataDxfId="6" dataCellStyle="Normal 2"/>
    <tableColumn id="2" name="עמודה2" dataDxfId="5" dataCellStyle="Normal 2"/>
    <tableColumn id="3" name="אלפי ₪ " dataDxfId="4" dataCellStyle="Comma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פירוט עמלות והוצאות לשנה המסתיימת ביום ה-31.12.17"/>
    </ext>
  </extLst>
</table>
</file>

<file path=xl/tables/table27.xml><?xml version="1.0" encoding="utf-8"?>
<table xmlns="http://schemas.openxmlformats.org/spreadsheetml/2006/main" id="29" name="טבלה29" displayName="טבלה29" ref="A5:C46" totalsRowShown="0" tableBorderDxfId="3">
  <autoFilter ref="A5:C46">
    <filterColumn colId="0" hiddenButton="1"/>
    <filterColumn colId="1" hiddenButton="1"/>
    <filterColumn colId="2" hiddenButton="1"/>
  </autoFilter>
  <tableColumns count="3">
    <tableColumn id="1" name="עמודה1" dataDxfId="2" dataCellStyle="Normal 2"/>
    <tableColumn id="2" name="עמודה2" dataDxfId="1" dataCellStyle="Normal 2"/>
    <tableColumn id="3" name="אלפי ₪ " dataDxfId="0" dataCellStyle="Comma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פירוט עמלות ניהול חיצוני לשנה מסתיימת ביום ה-31.12.17"/>
    </ext>
  </extLst>
</table>
</file>

<file path=xl/tables/table3.xml><?xml version="1.0" encoding="utf-8"?>
<table xmlns="http://schemas.openxmlformats.org/spreadsheetml/2006/main" id="4" name="טבלה4" displayName="טבלה4" ref="A5:B32" totalsRowShown="0" tableBorderDxfId="53">
  <autoFilter ref="A5:B32">
    <filterColumn colId="0" hiddenButton="1"/>
    <filterColumn colId="1" hiddenButton="1"/>
  </autoFilter>
  <tableColumns count="2">
    <tableColumn id="1" name="עמודה1"/>
    <tableColumn id="2" name="אלפי ₪ " dataDxfId="52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 סך התשלומים ששולמו בגין כל סוג הוצאה ישירה לשנה המסתיימת ביום ה- 31.12.17"/>
    </ext>
  </extLst>
</table>
</file>

<file path=xl/tables/table4.xml><?xml version="1.0" encoding="utf-8"?>
<table xmlns="http://schemas.openxmlformats.org/spreadsheetml/2006/main" id="6" name="טבלה6" displayName="טבלה6" ref="A5:B32" totalsRowShown="0" tableBorderDxfId="51">
  <autoFilter ref="A5:B32">
    <filterColumn colId="0" hiddenButton="1"/>
    <filterColumn colId="1" hiddenButton="1"/>
  </autoFilter>
  <tableColumns count="2">
    <tableColumn id="1" name="עמודה1"/>
    <tableColumn id="2" name="אלפי ₪ " dataDxfId="50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5.xml><?xml version="1.0" encoding="utf-8"?>
<table xmlns="http://schemas.openxmlformats.org/spreadsheetml/2006/main" id="7" name="טבלה7" displayName="טבלה7" ref="A5:B32" totalsRowShown="0" tableBorderDxfId="49">
  <autoFilter ref="A5:B32">
    <filterColumn colId="0" hiddenButton="1"/>
    <filterColumn colId="1" hiddenButton="1"/>
  </autoFilter>
  <tableColumns count="2">
    <tableColumn id="1" name="עמודה1"/>
    <tableColumn id="2" name="אלפי ₪ " dataDxfId="48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6.xml><?xml version="1.0" encoding="utf-8"?>
<table xmlns="http://schemas.openxmlformats.org/spreadsheetml/2006/main" id="8" name="טבלה8" displayName="טבלה8" ref="A5:B32" totalsRowShown="0" tableBorderDxfId="47">
  <autoFilter ref="A5:B32">
    <filterColumn colId="0" hiddenButton="1"/>
    <filterColumn colId="1" hiddenButton="1"/>
  </autoFilter>
  <tableColumns count="2">
    <tableColumn id="1" name="עמודה1"/>
    <tableColumn id="2" name="אלפי ₪ " dataDxfId="46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7.xml><?xml version="1.0" encoding="utf-8"?>
<table xmlns="http://schemas.openxmlformats.org/spreadsheetml/2006/main" id="9" name="טבלה9" displayName="טבלה9" ref="A5:B32" totalsRowShown="0" tableBorderDxfId="45">
  <autoFilter ref="A5:B32">
    <filterColumn colId="0" hiddenButton="1"/>
    <filterColumn colId="1" hiddenButton="1"/>
  </autoFilter>
  <tableColumns count="2">
    <tableColumn id="1" name="עמודה1"/>
    <tableColumn id="2" name="אלפי ₪ " dataDxfId="44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8.xml><?xml version="1.0" encoding="utf-8"?>
<table xmlns="http://schemas.openxmlformats.org/spreadsheetml/2006/main" id="10" name="טבלה10" displayName="טבלה10" ref="A5:B32" totalsRowShown="0" tableBorderDxfId="43">
  <autoFilter ref="A5:B32">
    <filterColumn colId="0" hiddenButton="1"/>
    <filterColumn colId="1" hiddenButton="1"/>
  </autoFilter>
  <tableColumns count="2">
    <tableColumn id="1" name="עמודה1"/>
    <tableColumn id="2" name="אלפי ₪ " dataDxfId="42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ables/table9.xml><?xml version="1.0" encoding="utf-8"?>
<table xmlns="http://schemas.openxmlformats.org/spreadsheetml/2006/main" id="11" name="טבלה11" displayName="טבלה11" ref="A5:B32" totalsRowShown="0" tableBorderDxfId="41">
  <autoFilter ref="A5:B32">
    <filterColumn colId="0" hiddenButton="1"/>
    <filterColumn colId="1" hiddenButton="1"/>
  </autoFilter>
  <tableColumns count="2">
    <tableColumn id="1" name="עמודה1"/>
    <tableColumn id="2" name="אלפי ₪ " dataDxfId="40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גין כל סוג הוצאה ישירה לשנה המסתיימת ביום ה- 31.12.17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indexed="52"/>
  </sheetPr>
  <dimension ref="A1:G1048576"/>
  <sheetViews>
    <sheetView rightToLeft="1" tabSelected="1" workbookViewId="0">
      <selection activeCell="A33" sqref="A33:B1048576"/>
    </sheetView>
  </sheetViews>
  <sheetFormatPr defaultColWidth="0" defaultRowHeight="12.75" zeroHeight="1" x14ac:dyDescent="0.2"/>
  <cols>
    <col min="1" max="1" width="72.140625" bestFit="1" customWidth="1"/>
    <col min="2" max="2" width="15" style="5" bestFit="1" customWidth="1"/>
    <col min="3" max="3" width="9.140625" style="7" hidden="1" customWidth="1"/>
    <col min="4" max="4" width="10.28515625" hidden="1" customWidth="1"/>
    <col min="5" max="7" width="0" hidden="1" customWidth="1"/>
    <col min="8" max="16384" width="9.140625" hidden="1"/>
  </cols>
  <sheetData>
    <row r="1" spans="1:7" x14ac:dyDescent="0.2">
      <c r="A1" s="1" t="s">
        <v>36</v>
      </c>
    </row>
    <row r="2" spans="1:7" x14ac:dyDescent="0.2">
      <c r="A2" s="2" t="s">
        <v>113</v>
      </c>
    </row>
    <row r="3" spans="1:7" x14ac:dyDescent="0.2"/>
    <row r="4" spans="1:7" x14ac:dyDescent="0.2">
      <c r="A4" s="1" t="s">
        <v>5</v>
      </c>
    </row>
    <row r="5" spans="1:7" x14ac:dyDescent="0.2">
      <c r="A5" s="63" t="s">
        <v>123</v>
      </c>
      <c r="B5" s="64" t="s">
        <v>0</v>
      </c>
    </row>
    <row r="6" spans="1:7" x14ac:dyDescent="0.2">
      <c r="A6" s="40" t="s">
        <v>52</v>
      </c>
      <c r="B6" s="42">
        <f>SUM(B7:B8)</f>
        <v>4943.5200000000004</v>
      </c>
    </row>
    <row r="7" spans="1:7" x14ac:dyDescent="0.2">
      <c r="A7" s="41" t="s">
        <v>88</v>
      </c>
      <c r="B7" s="9">
        <v>4943.5200000000004</v>
      </c>
      <c r="G7" s="8"/>
    </row>
    <row r="8" spans="1:7" x14ac:dyDescent="0.2">
      <c r="A8" s="41" t="s">
        <v>89</v>
      </c>
      <c r="B8" s="9">
        <v>0</v>
      </c>
    </row>
    <row r="9" spans="1:7" x14ac:dyDescent="0.2">
      <c r="A9" s="43" t="s">
        <v>53</v>
      </c>
      <c r="B9" s="53">
        <f>SUM(B10:B11)</f>
        <v>1237</v>
      </c>
    </row>
    <row r="10" spans="1:7" x14ac:dyDescent="0.2">
      <c r="A10" s="44" t="s">
        <v>1</v>
      </c>
      <c r="B10" s="9">
        <v>0</v>
      </c>
    </row>
    <row r="11" spans="1:7" x14ac:dyDescent="0.2">
      <c r="A11" s="44" t="s">
        <v>2</v>
      </c>
      <c r="B11" s="9">
        <v>1237</v>
      </c>
      <c r="E11" s="8"/>
      <c r="F11" s="8"/>
    </row>
    <row r="12" spans="1:7" x14ac:dyDescent="0.2">
      <c r="A12" s="40" t="s">
        <v>54</v>
      </c>
      <c r="B12" s="53">
        <f>SUM(B13:B15)</f>
        <v>0</v>
      </c>
      <c r="D12" s="7"/>
    </row>
    <row r="13" spans="1:7" x14ac:dyDescent="0.2">
      <c r="A13" s="41" t="s">
        <v>80</v>
      </c>
      <c r="B13" s="9"/>
      <c r="C13" s="6"/>
      <c r="D13" s="7"/>
    </row>
    <row r="14" spans="1:7" x14ac:dyDescent="0.2">
      <c r="A14" s="41" t="s">
        <v>57</v>
      </c>
      <c r="B14" s="9"/>
      <c r="C14" s="6"/>
      <c r="D14" s="7"/>
    </row>
    <row r="15" spans="1:7" x14ac:dyDescent="0.2">
      <c r="A15" s="41" t="s">
        <v>58</v>
      </c>
      <c r="B15" s="9"/>
      <c r="C15" s="6"/>
      <c r="D15" s="7"/>
    </row>
    <row r="16" spans="1:7" x14ac:dyDescent="0.2">
      <c r="A16" s="45" t="s">
        <v>55</v>
      </c>
      <c r="B16" s="53">
        <f>SUM(B17:B24)</f>
        <v>4810.21</v>
      </c>
    </row>
    <row r="17" spans="1:5" x14ac:dyDescent="0.2">
      <c r="A17" s="41" t="s">
        <v>46</v>
      </c>
      <c r="B17" s="9">
        <v>1789.26</v>
      </c>
      <c r="D17" s="8"/>
    </row>
    <row r="18" spans="1:5" x14ac:dyDescent="0.2">
      <c r="A18" s="41" t="s">
        <v>47</v>
      </c>
      <c r="B18" s="9">
        <v>443.59</v>
      </c>
    </row>
    <row r="19" spans="1:5" x14ac:dyDescent="0.2">
      <c r="A19" s="41" t="s">
        <v>48</v>
      </c>
      <c r="B19" s="9">
        <f>'קרן י'!B19+'קרן ט'!B19+'מסלולית אגח'!B19+'מסלולית מניות'!B19+'מסלולית כללית'!B19+'הכשרה שקלי טווח קצר'!B19+'הכשרה לבני 50 ומטה'!B19+'הכשרה לבני 50-60'!B19+'הכשרה לבני 60 ומעלה'!B19+'הכשרה מקבלי קצבה'!B19+'הכשרה הלכה'!B19+'אלטשולר כללי'!B19+'אלטשולר מניות'!B19+'אלטשולר אגח'!B19+'פסגות כללי'!B19+'פסגות מניות'!B19+'פסגות אגח'!B19+'מיטב דש כללי'!B19+'מיטב דש מניות'!B19+'מיטב דש אגח'!B19+'ילין לפידות כללי '!B19+'ילין לפידות מניות '!B19+'ילין לפידות אגח '!B19+'אקסלנס נשואה פסיבי כללי'!B19</f>
        <v>0</v>
      </c>
    </row>
    <row r="20" spans="1:5" x14ac:dyDescent="0.2">
      <c r="A20" s="41" t="s">
        <v>25</v>
      </c>
      <c r="B20" s="9">
        <f>'קרן י'!B20+'קרן ט'!B20+'מסלולית אגח'!B20+'מסלולית מניות'!B20+'מסלולית כללית'!B20+'הכשרה שקלי טווח קצר'!B20+'הכשרה לבני 50 ומטה'!B20+'הכשרה לבני 50-60'!B20+'הכשרה לבני 60 ומעלה'!B20+'הכשרה מקבלי קצבה'!B20+'הכשרה הלכה'!B20+'אלטשולר כללי'!B20+'אלטשולר מניות'!B20+'אלטשולר אגח'!B20+'פסגות כללי'!B20+'פסגות מניות'!B20+'פסגות אגח'!B20+'מיטב דש כללי'!B20+'מיטב דש מניות'!B20+'מיטב דש אגח'!B20+'ילין לפידות כללי '!B20+'ילין לפידות מניות '!B20+'ילין לפידות אגח '!B20+'אקסלנס נשואה פסיבי כללי'!B20</f>
        <v>0</v>
      </c>
    </row>
    <row r="21" spans="1:5" x14ac:dyDescent="0.2">
      <c r="A21" s="41" t="s">
        <v>49</v>
      </c>
      <c r="B21" s="9">
        <v>549.22</v>
      </c>
    </row>
    <row r="22" spans="1:5" x14ac:dyDescent="0.2">
      <c r="A22" s="41" t="s">
        <v>50</v>
      </c>
      <c r="B22" s="9">
        <v>1012.77</v>
      </c>
      <c r="E22" s="8"/>
    </row>
    <row r="23" spans="1:5" x14ac:dyDescent="0.2">
      <c r="A23" s="41" t="s">
        <v>4</v>
      </c>
      <c r="B23" s="9">
        <v>684.62</v>
      </c>
    </row>
    <row r="24" spans="1:5" x14ac:dyDescent="0.2">
      <c r="A24" s="41" t="s">
        <v>51</v>
      </c>
      <c r="B24" s="9">
        <v>330.75</v>
      </c>
    </row>
    <row r="25" spans="1:5" x14ac:dyDescent="0.2">
      <c r="A25" s="45" t="s">
        <v>56</v>
      </c>
      <c r="B25" s="10">
        <f>SUM(B26:B27)</f>
        <v>0</v>
      </c>
    </row>
    <row r="26" spans="1:5" x14ac:dyDescent="0.2">
      <c r="A26" s="41" t="s">
        <v>59</v>
      </c>
      <c r="B26" s="9"/>
    </row>
    <row r="27" spans="1:5" x14ac:dyDescent="0.2">
      <c r="A27" s="41" t="s">
        <v>60</v>
      </c>
      <c r="B27" s="9"/>
    </row>
    <row r="28" spans="1:5" x14ac:dyDescent="0.2">
      <c r="A28" s="45" t="s">
        <v>61</v>
      </c>
      <c r="B28" s="9">
        <f>B6+B12+B16+B25+B9</f>
        <v>10990.73</v>
      </c>
    </row>
    <row r="29" spans="1:5" x14ac:dyDescent="0.2">
      <c r="A29" s="45" t="s">
        <v>62</v>
      </c>
      <c r="B29" s="9"/>
      <c r="D29" s="8"/>
    </row>
    <row r="30" spans="1:5" ht="25.5" x14ac:dyDescent="0.2">
      <c r="A30" s="46" t="s">
        <v>63</v>
      </c>
      <c r="B30" s="54">
        <f>(B13+B16+B27)/B32</f>
        <v>8.0049172342670717E-4</v>
      </c>
      <c r="D30" s="47"/>
    </row>
    <row r="31" spans="1:5" x14ac:dyDescent="0.2">
      <c r="A31" s="41" t="s">
        <v>64</v>
      </c>
      <c r="B31" s="54">
        <f>B28/B32</f>
        <v>1.8290237639141771E-3</v>
      </c>
      <c r="D31" s="8"/>
    </row>
    <row r="32" spans="1:5" x14ac:dyDescent="0.2">
      <c r="A32" s="3" t="s">
        <v>65</v>
      </c>
      <c r="B32" s="9">
        <v>6009069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1048576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104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33.840000000000003</v>
      </c>
    </row>
    <row r="7" spans="1:2" x14ac:dyDescent="0.2">
      <c r="A7" s="41" t="s">
        <v>88</v>
      </c>
      <c r="B7" s="66">
        <v>33.840000000000003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11.09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11.09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10.959999999999999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>
        <v>2.46</v>
      </c>
    </row>
    <row r="22" spans="1:2" x14ac:dyDescent="0.2">
      <c r="A22" s="41" t="s">
        <v>50</v>
      </c>
      <c r="B22" s="66">
        <v>6.74</v>
      </c>
    </row>
    <row r="23" spans="1:2" x14ac:dyDescent="0.2">
      <c r="A23" s="41" t="s">
        <v>4</v>
      </c>
      <c r="B23" s="66">
        <v>1.56</v>
      </c>
    </row>
    <row r="24" spans="1:2" x14ac:dyDescent="0.2">
      <c r="A24" s="41" t="s">
        <v>51</v>
      </c>
      <c r="B24" s="66">
        <v>0.2</v>
      </c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55.890000000000008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72">
        <f>(B13+B16+B27)/B32</f>
        <v>2.9983038791924274E-4</v>
      </c>
    </row>
    <row r="31" spans="1:2" x14ac:dyDescent="0.2">
      <c r="A31" s="41" t="s">
        <v>64</v>
      </c>
      <c r="B31" s="72">
        <f>B28/B32</f>
        <v>1.5289708376648248E-3</v>
      </c>
    </row>
    <row r="32" spans="1:2" x14ac:dyDescent="0.2">
      <c r="A32" s="51" t="s">
        <v>65</v>
      </c>
      <c r="B32" s="70">
        <v>36554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105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8.9499999999999993</v>
      </c>
    </row>
    <row r="7" spans="1:2" x14ac:dyDescent="0.2">
      <c r="A7" s="41" t="s">
        <v>88</v>
      </c>
      <c r="B7" s="66">
        <v>8.9499999999999993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2.5499999999999998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2.5499999999999998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1.78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>
        <v>0.71099999999999997</v>
      </c>
    </row>
    <row r="22" spans="1:2" x14ac:dyDescent="0.2">
      <c r="A22" s="41" t="s">
        <v>50</v>
      </c>
      <c r="B22" s="66">
        <v>1.03</v>
      </c>
    </row>
    <row r="23" spans="1:2" x14ac:dyDescent="0.2">
      <c r="A23" s="41" t="s">
        <v>4</v>
      </c>
      <c r="B23" s="66">
        <v>4.0000000000000001E-3</v>
      </c>
    </row>
    <row r="24" spans="1:2" x14ac:dyDescent="0.2">
      <c r="A24" s="41" t="s">
        <v>51</v>
      </c>
      <c r="B24" s="66">
        <v>3.5000000000000003E-2</v>
      </c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13.28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72">
        <f>(B13+B16+B27)/B32</f>
        <v>1.7799999999999999E-4</v>
      </c>
    </row>
    <row r="31" spans="1:2" x14ac:dyDescent="0.2">
      <c r="A31" s="41" t="s">
        <v>64</v>
      </c>
      <c r="B31" s="72">
        <f>B28/B32</f>
        <v>1.328E-3</v>
      </c>
    </row>
    <row r="32" spans="1:2" x14ac:dyDescent="0.2">
      <c r="A32" s="51" t="s">
        <v>65</v>
      </c>
      <c r="B32" s="70">
        <v>10000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106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2.54</v>
      </c>
    </row>
    <row r="7" spans="1:2" x14ac:dyDescent="0.2">
      <c r="A7" s="41" t="s">
        <v>88</v>
      </c>
      <c r="B7" s="66">
        <v>2.54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0.36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0.36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0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/>
    </row>
    <row r="22" spans="1:2" x14ac:dyDescent="0.2">
      <c r="A22" s="41" t="s">
        <v>50</v>
      </c>
      <c r="B22" s="66"/>
    </row>
    <row r="23" spans="1:2" x14ac:dyDescent="0.2">
      <c r="A23" s="41" t="s">
        <v>4</v>
      </c>
      <c r="B23" s="66"/>
    </row>
    <row r="24" spans="1:2" x14ac:dyDescent="0.2">
      <c r="A24" s="41" t="s">
        <v>51</v>
      </c>
      <c r="B24" s="66"/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2.9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66">
        <f>(B13+B16+B27)/B32</f>
        <v>0</v>
      </c>
    </row>
    <row r="31" spans="1:2" x14ac:dyDescent="0.2">
      <c r="A31" s="41" t="s">
        <v>64</v>
      </c>
      <c r="B31" s="72">
        <f>B28/B32</f>
        <v>9.9451303155006858E-4</v>
      </c>
    </row>
    <row r="32" spans="1:2" x14ac:dyDescent="0.2">
      <c r="A32" s="51" t="s">
        <v>65</v>
      </c>
      <c r="B32" s="70">
        <v>2916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/>
  <dimension ref="A1:G41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70.5703125" customWidth="1"/>
    <col min="2" max="2" width="14" style="5" bestFit="1" customWidth="1"/>
    <col min="3" max="6" width="9.140625" hidden="1" customWidth="1"/>
    <col min="7" max="7" width="12.28515625" hidden="1" customWidth="1"/>
    <col min="8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39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611.27</v>
      </c>
    </row>
    <row r="7" spans="1:2" x14ac:dyDescent="0.2">
      <c r="A7" s="41" t="s">
        <v>88</v>
      </c>
      <c r="B7" s="66">
        <v>611.27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0.46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0.46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597.07999999999993</v>
      </c>
    </row>
    <row r="17" spans="1:5" x14ac:dyDescent="0.2">
      <c r="A17" s="41" t="s">
        <v>46</v>
      </c>
      <c r="B17" s="66"/>
    </row>
    <row r="18" spans="1:5" x14ac:dyDescent="0.2">
      <c r="A18" s="41" t="s">
        <v>47</v>
      </c>
      <c r="B18" s="66"/>
    </row>
    <row r="19" spans="1:5" x14ac:dyDescent="0.2">
      <c r="A19" s="41" t="s">
        <v>48</v>
      </c>
      <c r="B19" s="66"/>
    </row>
    <row r="20" spans="1:5" x14ac:dyDescent="0.2">
      <c r="A20" s="41" t="s">
        <v>25</v>
      </c>
      <c r="B20" s="66"/>
    </row>
    <row r="21" spans="1:5" x14ac:dyDescent="0.2">
      <c r="A21" s="41" t="s">
        <v>49</v>
      </c>
      <c r="B21" s="66">
        <v>27.04</v>
      </c>
      <c r="D21" s="8"/>
    </row>
    <row r="22" spans="1:5" x14ac:dyDescent="0.2">
      <c r="A22" s="41" t="s">
        <v>50</v>
      </c>
      <c r="B22" s="66">
        <v>70.239999999999995</v>
      </c>
      <c r="D22" s="8"/>
    </row>
    <row r="23" spans="1:5" x14ac:dyDescent="0.2">
      <c r="A23" s="41" t="s">
        <v>4</v>
      </c>
      <c r="B23" s="66">
        <v>461.75</v>
      </c>
      <c r="D23" s="8"/>
    </row>
    <row r="24" spans="1:5" x14ac:dyDescent="0.2">
      <c r="A24" s="41" t="s">
        <v>51</v>
      </c>
      <c r="B24" s="66">
        <v>38.049999999999997</v>
      </c>
      <c r="D24" s="8"/>
    </row>
    <row r="25" spans="1:5" x14ac:dyDescent="0.2">
      <c r="A25" s="45" t="s">
        <v>56</v>
      </c>
      <c r="B25" s="68">
        <v>0</v>
      </c>
    </row>
    <row r="26" spans="1:5" x14ac:dyDescent="0.2">
      <c r="A26" s="41" t="s">
        <v>59</v>
      </c>
      <c r="B26" s="66"/>
    </row>
    <row r="27" spans="1:5" x14ac:dyDescent="0.2">
      <c r="A27" s="41" t="s">
        <v>60</v>
      </c>
      <c r="B27" s="66"/>
    </row>
    <row r="28" spans="1:5" x14ac:dyDescent="0.2">
      <c r="A28" s="45" t="s">
        <v>61</v>
      </c>
      <c r="B28" s="66">
        <f>B6+B9+B12+B16+B25</f>
        <v>1208.81</v>
      </c>
    </row>
    <row r="29" spans="1:5" x14ac:dyDescent="0.2">
      <c r="A29" s="45" t="s">
        <v>62</v>
      </c>
      <c r="B29" s="66"/>
    </row>
    <row r="30" spans="1:5" ht="25.5" x14ac:dyDescent="0.2">
      <c r="A30" s="46" t="s">
        <v>94</v>
      </c>
      <c r="B30" s="72">
        <f>(B13+B16+B27)/B32</f>
        <v>1.2155735435430543E-3</v>
      </c>
      <c r="E30" s="59"/>
    </row>
    <row r="31" spans="1:5" x14ac:dyDescent="0.2">
      <c r="A31" s="41" t="s">
        <v>64</v>
      </c>
      <c r="B31" s="72">
        <f>B28/B32</f>
        <v>2.4609724914086547E-3</v>
      </c>
      <c r="E31" s="60"/>
    </row>
    <row r="32" spans="1:5" x14ac:dyDescent="0.2">
      <c r="A32" s="51" t="s">
        <v>65</v>
      </c>
      <c r="B32" s="70">
        <v>491192</v>
      </c>
      <c r="E32" s="8"/>
    </row>
    <row r="33" spans="5:5" hidden="1" x14ac:dyDescent="0.2">
      <c r="E33" s="8"/>
    </row>
    <row r="34" spans="5:5" hidden="1" x14ac:dyDescent="0.2"/>
    <row r="35" spans="5:5" hidden="1" x14ac:dyDescent="0.2"/>
    <row r="36" spans="5:5" hidden="1" x14ac:dyDescent="0.2"/>
    <row r="37" spans="5:5" hidden="1" x14ac:dyDescent="0.2"/>
    <row r="38" spans="5:5" hidden="1" x14ac:dyDescent="0.2"/>
    <row r="39" spans="5:5" hidden="1" x14ac:dyDescent="0.2"/>
    <row r="40" spans="5:5" hidden="1" x14ac:dyDescent="0.2"/>
    <row r="41" spans="5:5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/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3.140625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40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126.69</v>
      </c>
    </row>
    <row r="7" spans="1:2" x14ac:dyDescent="0.2">
      <c r="A7" s="41" t="s">
        <v>88</v>
      </c>
      <c r="B7" s="66">
        <v>126.69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0.47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0.47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64.192999999999998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>
        <v>18.77</v>
      </c>
    </row>
    <row r="22" spans="1:2" x14ac:dyDescent="0.2">
      <c r="A22" s="41" t="s">
        <v>50</v>
      </c>
      <c r="B22" s="66">
        <v>5.9630000000000001</v>
      </c>
    </row>
    <row r="23" spans="1:2" x14ac:dyDescent="0.2">
      <c r="A23" s="41" t="s">
        <v>4</v>
      </c>
      <c r="B23" s="66">
        <v>26.61</v>
      </c>
    </row>
    <row r="24" spans="1:2" x14ac:dyDescent="0.2">
      <c r="A24" s="41" t="s">
        <v>51</v>
      </c>
      <c r="B24" s="66">
        <v>12.85</v>
      </c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191.35300000000001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72">
        <f>(B13+B16+B27)/B32</f>
        <v>7.4999707913215175E-4</v>
      </c>
    </row>
    <row r="31" spans="1:2" x14ac:dyDescent="0.2">
      <c r="A31" s="41" t="s">
        <v>64</v>
      </c>
      <c r="B31" s="72">
        <f>B28/B32</f>
        <v>2.2356673014686124E-3</v>
      </c>
    </row>
    <row r="32" spans="1:2" x14ac:dyDescent="0.2">
      <c r="A32" s="51" t="s">
        <v>65</v>
      </c>
      <c r="B32" s="70">
        <v>85591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/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69.42578125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41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71.77</v>
      </c>
    </row>
    <row r="7" spans="1:2" x14ac:dyDescent="0.2">
      <c r="A7" s="41" t="s">
        <v>88</v>
      </c>
      <c r="B7" s="66">
        <v>71.77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0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/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180.53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/>
    </row>
    <row r="22" spans="1:2" x14ac:dyDescent="0.2">
      <c r="A22" s="41" t="s">
        <v>50</v>
      </c>
      <c r="B22" s="66"/>
    </row>
    <row r="23" spans="1:2" x14ac:dyDescent="0.2">
      <c r="A23" s="41" t="s">
        <v>4</v>
      </c>
      <c r="B23" s="66">
        <v>180.53</v>
      </c>
    </row>
    <row r="24" spans="1:2" x14ac:dyDescent="0.2">
      <c r="A24" s="41" t="s">
        <v>51</v>
      </c>
      <c r="B24" s="66"/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252.3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72">
        <f>(B13+B16+B27)/B32</f>
        <v>6.3895603792750737E-4</v>
      </c>
    </row>
    <row r="31" spans="1:2" x14ac:dyDescent="0.2">
      <c r="A31" s="41" t="s">
        <v>64</v>
      </c>
      <c r="B31" s="72">
        <f>B28/B32</f>
        <v>8.9297406729690421E-4</v>
      </c>
    </row>
    <row r="32" spans="1:2" x14ac:dyDescent="0.2">
      <c r="A32" s="51" t="s">
        <v>65</v>
      </c>
      <c r="B32" s="70">
        <v>282539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/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0.7109375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42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35.42</v>
      </c>
    </row>
    <row r="7" spans="1:2" x14ac:dyDescent="0.2">
      <c r="A7" s="41" t="s">
        <v>88</v>
      </c>
      <c r="B7" s="66">
        <v>35.42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6.0999999999999999E-2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6.0999999999999999E-2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55.26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>
        <v>9.69</v>
      </c>
    </row>
    <row r="22" spans="1:2" x14ac:dyDescent="0.2">
      <c r="A22" s="41" t="s">
        <v>50</v>
      </c>
      <c r="B22" s="66">
        <v>44.7</v>
      </c>
    </row>
    <row r="23" spans="1:2" x14ac:dyDescent="0.2">
      <c r="A23" s="41" t="s">
        <v>4</v>
      </c>
      <c r="B23" s="66"/>
    </row>
    <row r="24" spans="1:2" x14ac:dyDescent="0.2">
      <c r="A24" s="41" t="s">
        <v>51</v>
      </c>
      <c r="B24" s="66">
        <v>0.87</v>
      </c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90.741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72">
        <f>(B13+B16+B27)/B32</f>
        <v>4.6300408040150478E-4</v>
      </c>
    </row>
    <row r="31" spans="1:2" x14ac:dyDescent="0.2">
      <c r="A31" s="41" t="s">
        <v>64</v>
      </c>
      <c r="B31" s="72">
        <f>B28/B32</f>
        <v>7.6028688490251443E-4</v>
      </c>
    </row>
    <row r="32" spans="1:2" x14ac:dyDescent="0.2">
      <c r="A32" s="51" t="s">
        <v>65</v>
      </c>
      <c r="B32" s="70">
        <v>119351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/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1.7109375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43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7.16</v>
      </c>
    </row>
    <row r="7" spans="1:2" x14ac:dyDescent="0.2">
      <c r="A7" s="41" t="s">
        <v>88</v>
      </c>
      <c r="B7" s="66">
        <v>7.16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0.1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0.1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29.87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>
        <v>9.5</v>
      </c>
    </row>
    <row r="22" spans="1:2" x14ac:dyDescent="0.2">
      <c r="A22" s="41" t="s">
        <v>50</v>
      </c>
      <c r="B22" s="66">
        <v>20</v>
      </c>
    </row>
    <row r="23" spans="1:2" x14ac:dyDescent="0.2">
      <c r="A23" s="41" t="s">
        <v>4</v>
      </c>
      <c r="B23" s="66"/>
    </row>
    <row r="24" spans="1:2" x14ac:dyDescent="0.2">
      <c r="A24" s="41" t="s">
        <v>51</v>
      </c>
      <c r="B24" s="66">
        <v>0.37</v>
      </c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37.130000000000003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72">
        <f>(B13+B16+B27)/B32</f>
        <v>1.3022059464643822E-3</v>
      </c>
    </row>
    <row r="31" spans="1:2" x14ac:dyDescent="0.2">
      <c r="A31" s="41" t="s">
        <v>64</v>
      </c>
      <c r="B31" s="72">
        <f>B28/B32</f>
        <v>1.6187113087453135E-3</v>
      </c>
    </row>
    <row r="32" spans="1:2" x14ac:dyDescent="0.2">
      <c r="A32" s="51" t="s">
        <v>65</v>
      </c>
      <c r="B32" s="70">
        <v>22938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/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.140625" bestFit="1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44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26.06</v>
      </c>
    </row>
    <row r="7" spans="1:2" x14ac:dyDescent="0.2">
      <c r="A7" s="41" t="s">
        <v>88</v>
      </c>
      <c r="B7" s="66">
        <v>26.06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0.94</v>
      </c>
    </row>
    <row r="10" spans="1:2" x14ac:dyDescent="0.2">
      <c r="A10" s="44" t="s">
        <v>1</v>
      </c>
      <c r="B10" s="66"/>
    </row>
    <row r="11" spans="1:2" x14ac:dyDescent="0.2">
      <c r="A11" s="44" t="s">
        <v>2</v>
      </c>
      <c r="B11" s="66">
        <v>0.94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0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/>
    </row>
    <row r="22" spans="1:2" x14ac:dyDescent="0.2">
      <c r="A22" s="41" t="s">
        <v>50</v>
      </c>
      <c r="B22" s="66"/>
    </row>
    <row r="23" spans="1:2" x14ac:dyDescent="0.2">
      <c r="A23" s="41" t="s">
        <v>4</v>
      </c>
      <c r="B23" s="66"/>
    </row>
    <row r="24" spans="1:2" x14ac:dyDescent="0.2">
      <c r="A24" s="41" t="s">
        <v>51</v>
      </c>
      <c r="B24" s="66"/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27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66">
        <f>(B13+B16+B27)/B32</f>
        <v>0</v>
      </c>
    </row>
    <row r="31" spans="1:2" x14ac:dyDescent="0.2">
      <c r="A31" s="41" t="s">
        <v>64</v>
      </c>
      <c r="B31" s="72">
        <f>B28/B32</f>
        <v>2.3127328793524349E-4</v>
      </c>
    </row>
    <row r="32" spans="1:2" x14ac:dyDescent="0.2">
      <c r="A32" s="51" t="s">
        <v>65</v>
      </c>
      <c r="B32" s="70">
        <v>116745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rightToLeft="1" workbookViewId="0">
      <selection activeCell="A41" sqref="A41:XFD41"/>
    </sheetView>
  </sheetViews>
  <sheetFormatPr defaultColWidth="0" defaultRowHeight="12.75" zeroHeight="1" x14ac:dyDescent="0.2"/>
  <cols>
    <col min="1" max="1" width="72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'נספח 1 מצרפי '!A2</f>
        <v>ביום ה-31.12.17</v>
      </c>
    </row>
    <row r="3" spans="1:2" x14ac:dyDescent="0.2"/>
    <row r="4" spans="1:2" x14ac:dyDescent="0.2">
      <c r="A4" s="1" t="s">
        <v>77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49.75</v>
      </c>
    </row>
    <row r="7" spans="1:2" x14ac:dyDescent="0.2">
      <c r="A7" s="41" t="s">
        <v>88</v>
      </c>
      <c r="B7" s="66">
        <v>49.75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0.8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0.8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14.3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>
        <v>14.3</v>
      </c>
    </row>
    <row r="22" spans="1:2" x14ac:dyDescent="0.2">
      <c r="A22" s="41" t="s">
        <v>50</v>
      </c>
      <c r="B22" s="66"/>
    </row>
    <row r="23" spans="1:2" x14ac:dyDescent="0.2">
      <c r="A23" s="41" t="s">
        <v>4</v>
      </c>
      <c r="B23" s="66"/>
    </row>
    <row r="24" spans="1:2" x14ac:dyDescent="0.2">
      <c r="A24" s="41" t="s">
        <v>51</v>
      </c>
      <c r="B24" s="66"/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64.849999999999994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72">
        <f>(B13+B16+B27)/B32</f>
        <v>1.3982184936395725E-4</v>
      </c>
    </row>
    <row r="31" spans="1:2" x14ac:dyDescent="0.2">
      <c r="A31" s="41" t="s">
        <v>64</v>
      </c>
      <c r="B31" s="72">
        <f>B28/B32</f>
        <v>6.3408719798969417E-4</v>
      </c>
    </row>
    <row r="32" spans="1:2" x14ac:dyDescent="0.2">
      <c r="A32" s="51" t="s">
        <v>65</v>
      </c>
      <c r="B32" s="70">
        <v>102273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pageSetUpPr fitToPage="1"/>
  </sheetPr>
  <dimension ref="A1:D40"/>
  <sheetViews>
    <sheetView rightToLeft="1" workbookViewId="0">
      <selection activeCell="A6" sqref="A6"/>
    </sheetView>
  </sheetViews>
  <sheetFormatPr defaultColWidth="0" defaultRowHeight="12.75" zeroHeight="1" x14ac:dyDescent="0.2"/>
  <cols>
    <col min="1" max="1" width="72.140625" bestFit="1" customWidth="1"/>
    <col min="2" max="2" width="14" style="5" bestFit="1" customWidth="1"/>
    <col min="3" max="4" width="0" hidden="1" customWidth="1"/>
    <col min="5" max="16384" width="9.140625" hidden="1"/>
  </cols>
  <sheetData>
    <row r="1" spans="1:4" x14ac:dyDescent="0.2">
      <c r="A1" s="1" t="s">
        <v>36</v>
      </c>
    </row>
    <row r="2" spans="1:4" x14ac:dyDescent="0.2">
      <c r="A2" s="2" t="s">
        <v>114</v>
      </c>
    </row>
    <row r="3" spans="1:4" x14ac:dyDescent="0.2"/>
    <row r="4" spans="1:4" x14ac:dyDescent="0.2">
      <c r="A4" s="1" t="s">
        <v>35</v>
      </c>
    </row>
    <row r="5" spans="1:4" x14ac:dyDescent="0.2">
      <c r="A5" s="63" t="s">
        <v>123</v>
      </c>
      <c r="B5" s="71" t="s">
        <v>0</v>
      </c>
    </row>
    <row r="6" spans="1:4" x14ac:dyDescent="0.2">
      <c r="A6" s="40" t="s">
        <v>52</v>
      </c>
      <c r="B6" s="65">
        <f>SUM(B7:B8)</f>
        <v>1447.04</v>
      </c>
    </row>
    <row r="7" spans="1:4" x14ac:dyDescent="0.2">
      <c r="A7" s="41" t="s">
        <v>88</v>
      </c>
      <c r="B7" s="66">
        <v>1447.04</v>
      </c>
      <c r="C7" s="58"/>
    </row>
    <row r="8" spans="1:4" x14ac:dyDescent="0.2">
      <c r="A8" s="41" t="s">
        <v>89</v>
      </c>
      <c r="B8" s="66">
        <v>0</v>
      </c>
    </row>
    <row r="9" spans="1:4" x14ac:dyDescent="0.2">
      <c r="A9" s="43" t="s">
        <v>53</v>
      </c>
      <c r="B9" s="67">
        <f>SUM(B10:B11)</f>
        <v>496.46</v>
      </c>
      <c r="D9" s="61"/>
    </row>
    <row r="10" spans="1:4" x14ac:dyDescent="0.2">
      <c r="A10" s="44" t="s">
        <v>1</v>
      </c>
      <c r="B10" s="66">
        <v>0</v>
      </c>
      <c r="D10" s="61"/>
    </row>
    <row r="11" spans="1:4" x14ac:dyDescent="0.2">
      <c r="A11" s="44" t="s">
        <v>2</v>
      </c>
      <c r="B11" s="66">
        <v>496.46</v>
      </c>
      <c r="C11" s="6"/>
      <c r="D11" s="61"/>
    </row>
    <row r="12" spans="1:4" x14ac:dyDescent="0.2">
      <c r="A12" s="40" t="s">
        <v>54</v>
      </c>
      <c r="B12" s="67">
        <f>SUM(B13:B15)</f>
        <v>0</v>
      </c>
      <c r="C12" s="7"/>
      <c r="D12" s="61"/>
    </row>
    <row r="13" spans="1:4" x14ac:dyDescent="0.2">
      <c r="A13" s="41" t="s">
        <v>80</v>
      </c>
      <c r="B13" s="66"/>
      <c r="D13" s="61"/>
    </row>
    <row r="14" spans="1:4" x14ac:dyDescent="0.2">
      <c r="A14" s="41" t="s">
        <v>57</v>
      </c>
      <c r="B14" s="66"/>
      <c r="D14" s="61"/>
    </row>
    <row r="15" spans="1:4" x14ac:dyDescent="0.2">
      <c r="A15" s="41" t="s">
        <v>58</v>
      </c>
      <c r="B15" s="66"/>
      <c r="D15" s="61"/>
    </row>
    <row r="16" spans="1:4" x14ac:dyDescent="0.2">
      <c r="A16" s="45" t="s">
        <v>55</v>
      </c>
      <c r="B16" s="67">
        <f>SUM(B17:B24)</f>
        <v>1820.45</v>
      </c>
      <c r="D16" s="61"/>
    </row>
    <row r="17" spans="1:4" x14ac:dyDescent="0.2">
      <c r="A17" s="41" t="s">
        <v>46</v>
      </c>
      <c r="B17" s="66">
        <v>909.35</v>
      </c>
      <c r="D17" s="61"/>
    </row>
    <row r="18" spans="1:4" x14ac:dyDescent="0.2">
      <c r="A18" s="41" t="s">
        <v>47</v>
      </c>
      <c r="B18" s="66">
        <v>265.07</v>
      </c>
      <c r="D18" s="61"/>
    </row>
    <row r="19" spans="1:4" x14ac:dyDescent="0.2">
      <c r="A19" s="41" t="s">
        <v>48</v>
      </c>
      <c r="B19" s="66"/>
    </row>
    <row r="20" spans="1:4" x14ac:dyDescent="0.2">
      <c r="A20" s="41" t="s">
        <v>25</v>
      </c>
      <c r="B20" s="66"/>
    </row>
    <row r="21" spans="1:4" x14ac:dyDescent="0.2">
      <c r="A21" s="41" t="s">
        <v>49</v>
      </c>
      <c r="B21" s="66">
        <v>145.63999999999999</v>
      </c>
    </row>
    <row r="22" spans="1:4" x14ac:dyDescent="0.2">
      <c r="A22" s="41" t="s">
        <v>50</v>
      </c>
      <c r="B22" s="66">
        <v>376.72</v>
      </c>
    </row>
    <row r="23" spans="1:4" x14ac:dyDescent="0.2">
      <c r="A23" s="41" t="s">
        <v>4</v>
      </c>
      <c r="B23" s="66">
        <v>4.43</v>
      </c>
    </row>
    <row r="24" spans="1:4" x14ac:dyDescent="0.2">
      <c r="A24" s="41" t="s">
        <v>51</v>
      </c>
      <c r="B24" s="66">
        <v>119.24</v>
      </c>
    </row>
    <row r="25" spans="1:4" x14ac:dyDescent="0.2">
      <c r="A25" s="45" t="s">
        <v>56</v>
      </c>
      <c r="B25" s="68">
        <v>0</v>
      </c>
    </row>
    <row r="26" spans="1:4" x14ac:dyDescent="0.2">
      <c r="A26" s="41" t="s">
        <v>59</v>
      </c>
      <c r="B26" s="66"/>
    </row>
    <row r="27" spans="1:4" x14ac:dyDescent="0.2">
      <c r="A27" s="41" t="s">
        <v>60</v>
      </c>
      <c r="B27" s="66"/>
    </row>
    <row r="28" spans="1:4" x14ac:dyDescent="0.2">
      <c r="A28" s="45" t="s">
        <v>61</v>
      </c>
      <c r="B28" s="66">
        <f>B6+B9+B12+B16+B25</f>
        <v>3763.95</v>
      </c>
    </row>
    <row r="29" spans="1:4" x14ac:dyDescent="0.2">
      <c r="A29" s="45" t="s">
        <v>62</v>
      </c>
      <c r="B29" s="66"/>
    </row>
    <row r="30" spans="1:4" ht="25.5" x14ac:dyDescent="0.2">
      <c r="A30" s="46" t="s">
        <v>76</v>
      </c>
      <c r="B30" s="69">
        <f>(B13+B16+B27)/B32</f>
        <v>1.1966953079446843E-3</v>
      </c>
    </row>
    <row r="31" spans="1:4" x14ac:dyDescent="0.2">
      <c r="A31" s="41" t="s">
        <v>64</v>
      </c>
      <c r="B31" s="69">
        <f>B28/B32</f>
        <v>2.4742790542659201E-3</v>
      </c>
    </row>
    <row r="32" spans="1:4" x14ac:dyDescent="0.2">
      <c r="A32" s="51" t="s">
        <v>65</v>
      </c>
      <c r="B32" s="70">
        <v>1521231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89" orientation="landscape" r:id="rId1"/>
  <headerFooter alignWithMargins="0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69.5703125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78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5.44</v>
      </c>
    </row>
    <row r="7" spans="1:2" x14ac:dyDescent="0.2">
      <c r="A7" s="41" t="s">
        <v>88</v>
      </c>
      <c r="B7" s="66">
        <v>5.44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9.1999999999999998E-2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9.1999999999999998E-2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7.18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>
        <v>4.5599999999999996</v>
      </c>
    </row>
    <row r="22" spans="1:2" x14ac:dyDescent="0.2">
      <c r="A22" s="41" t="s">
        <v>50</v>
      </c>
      <c r="B22" s="66">
        <v>1.2</v>
      </c>
    </row>
    <row r="23" spans="1:2" x14ac:dyDescent="0.2">
      <c r="A23" s="41" t="s">
        <v>4</v>
      </c>
      <c r="B23" s="66">
        <v>1.42</v>
      </c>
    </row>
    <row r="24" spans="1:2" x14ac:dyDescent="0.2">
      <c r="A24" s="41" t="s">
        <v>51</v>
      </c>
      <c r="B24" s="66"/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12.712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72">
        <f>(B13+B16+B27)/B32</f>
        <v>5.2840741831027373E-4</v>
      </c>
    </row>
    <row r="31" spans="1:2" x14ac:dyDescent="0.2">
      <c r="A31" s="41" t="s">
        <v>64</v>
      </c>
      <c r="B31" s="72">
        <f>B28/B32</f>
        <v>9.3553135119222837E-4</v>
      </c>
    </row>
    <row r="32" spans="1:2" x14ac:dyDescent="0.2">
      <c r="A32" s="51" t="s">
        <v>65</v>
      </c>
      <c r="B32" s="70">
        <v>13588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69.85546875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79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17.86</v>
      </c>
    </row>
    <row r="7" spans="1:2" x14ac:dyDescent="0.2">
      <c r="A7" s="41" t="s">
        <v>88</v>
      </c>
      <c r="B7" s="66">
        <v>17.86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0.81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0.81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0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/>
    </row>
    <row r="22" spans="1:2" x14ac:dyDescent="0.2">
      <c r="A22" s="41" t="s">
        <v>50</v>
      </c>
      <c r="B22" s="66"/>
    </row>
    <row r="23" spans="1:2" x14ac:dyDescent="0.2">
      <c r="A23" s="41" t="s">
        <v>4</v>
      </c>
      <c r="B23" s="66"/>
    </row>
    <row r="24" spans="1:2" x14ac:dyDescent="0.2">
      <c r="A24" s="41" t="s">
        <v>51</v>
      </c>
      <c r="B24" s="66"/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18.669999999999998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69">
        <f>(B13+B16+B27)/B32</f>
        <v>0</v>
      </c>
    </row>
    <row r="31" spans="1:2" x14ac:dyDescent="0.2">
      <c r="A31" s="41" t="s">
        <v>64</v>
      </c>
      <c r="B31" s="69">
        <f>B28/B32</f>
        <v>3.5448469658995972E-4</v>
      </c>
    </row>
    <row r="32" spans="1:2" x14ac:dyDescent="0.2">
      <c r="A32" s="51" t="s">
        <v>65</v>
      </c>
      <c r="B32" s="70">
        <v>52668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100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424.09</v>
      </c>
    </row>
    <row r="7" spans="1:2" x14ac:dyDescent="0.2">
      <c r="A7" s="41" t="s">
        <v>88</v>
      </c>
      <c r="B7" s="66">
        <v>424.09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5.28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5.28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92.97999999999999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>
        <v>92.1</v>
      </c>
    </row>
    <row r="22" spans="1:2" x14ac:dyDescent="0.2">
      <c r="A22" s="41" t="s">
        <v>50</v>
      </c>
      <c r="B22" s="66">
        <v>0.88</v>
      </c>
    </row>
    <row r="23" spans="1:2" x14ac:dyDescent="0.2">
      <c r="A23" s="41" t="s">
        <v>4</v>
      </c>
      <c r="B23" s="66"/>
    </row>
    <row r="24" spans="1:2" x14ac:dyDescent="0.2">
      <c r="A24" s="41" t="s">
        <v>51</v>
      </c>
      <c r="B24" s="66"/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522.34999999999991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72">
        <f>(B13+B16+B27)/B32</f>
        <v>1.3967714120040017E-4</v>
      </c>
    </row>
    <row r="31" spans="1:2" x14ac:dyDescent="0.2">
      <c r="A31" s="41" t="s">
        <v>64</v>
      </c>
      <c r="B31" s="72">
        <f>B28/B32</f>
        <v>7.8468869333221149E-4</v>
      </c>
    </row>
    <row r="32" spans="1:2" x14ac:dyDescent="0.2">
      <c r="A32" s="51" t="s">
        <v>65</v>
      </c>
      <c r="B32" s="70">
        <v>665678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69.5703125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99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40.299999999999997</v>
      </c>
    </row>
    <row r="7" spans="1:2" x14ac:dyDescent="0.2">
      <c r="A7" s="41" t="s">
        <v>88</v>
      </c>
      <c r="B7" s="66">
        <v>40.299999999999997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0.43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0.43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19.183999999999997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>
        <v>19.149999999999999</v>
      </c>
    </row>
    <row r="22" spans="1:2" x14ac:dyDescent="0.2">
      <c r="A22" s="41" t="s">
        <v>50</v>
      </c>
      <c r="B22" s="66">
        <v>3.4000000000000002E-2</v>
      </c>
    </row>
    <row r="23" spans="1:2" x14ac:dyDescent="0.2">
      <c r="A23" s="41" t="s">
        <v>4</v>
      </c>
      <c r="B23" s="66"/>
    </row>
    <row r="24" spans="1:2" x14ac:dyDescent="0.2">
      <c r="A24" s="41" t="s">
        <v>51</v>
      </c>
      <c r="B24" s="66"/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59.913999999999994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72">
        <f>(B13+B16+B27)/B32</f>
        <v>3.2221438409083268E-4</v>
      </c>
    </row>
    <row r="31" spans="1:2" x14ac:dyDescent="0.2">
      <c r="A31" s="41" t="s">
        <v>64</v>
      </c>
      <c r="B31" s="72">
        <f>B28/B32</f>
        <v>1.0063152944338068E-3</v>
      </c>
    </row>
    <row r="32" spans="1:2" x14ac:dyDescent="0.2">
      <c r="A32" s="51" t="s">
        <v>65</v>
      </c>
      <c r="B32" s="70">
        <v>59538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69.85546875" customWidth="1"/>
    <col min="2" max="2" width="12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98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46.69</v>
      </c>
    </row>
    <row r="7" spans="1:2" x14ac:dyDescent="0.2">
      <c r="A7" s="41" t="s">
        <v>88</v>
      </c>
      <c r="B7" s="66">
        <v>46.69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0.15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0.15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0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/>
    </row>
    <row r="22" spans="1:2" x14ac:dyDescent="0.2">
      <c r="A22" s="41" t="s">
        <v>50</v>
      </c>
      <c r="B22" s="66"/>
    </row>
    <row r="23" spans="1:2" x14ac:dyDescent="0.2">
      <c r="A23" s="41" t="s">
        <v>4</v>
      </c>
      <c r="B23" s="66"/>
    </row>
    <row r="24" spans="1:2" x14ac:dyDescent="0.2">
      <c r="A24" s="41" t="s">
        <v>51</v>
      </c>
      <c r="B24" s="66"/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46.839999999999996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69">
        <f>(B13+B16+B27)/B32</f>
        <v>0</v>
      </c>
    </row>
    <row r="31" spans="1:2" x14ac:dyDescent="0.2">
      <c r="A31" s="41" t="s">
        <v>64</v>
      </c>
      <c r="B31" s="69">
        <f>B28/B32</f>
        <v>1.7391691791299697E-4</v>
      </c>
    </row>
    <row r="32" spans="1:2" x14ac:dyDescent="0.2">
      <c r="A32" s="51" t="s">
        <v>65</v>
      </c>
      <c r="B32" s="70">
        <v>269324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69.85546875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'נספח 1 מצרפי '!A2</f>
        <v>ביום ה-31.12.17</v>
      </c>
    </row>
    <row r="3" spans="1:2" x14ac:dyDescent="0.2"/>
    <row r="4" spans="1:2" x14ac:dyDescent="0.2">
      <c r="A4" s="1" t="s">
        <v>112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2.94</v>
      </c>
    </row>
    <row r="7" spans="1:2" x14ac:dyDescent="0.2">
      <c r="A7" s="41" t="s">
        <v>88</v>
      </c>
      <c r="B7" s="66">
        <v>2.94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0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/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0.12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>
        <v>2.5999999999999999E-2</v>
      </c>
    </row>
    <row r="22" spans="1:2" x14ac:dyDescent="0.2">
      <c r="A22" s="41" t="s">
        <v>50</v>
      </c>
      <c r="B22" s="66">
        <v>9.4E-2</v>
      </c>
    </row>
    <row r="23" spans="1:2" x14ac:dyDescent="0.2">
      <c r="A23" s="41" t="s">
        <v>4</v>
      </c>
      <c r="B23" s="66"/>
    </row>
    <row r="24" spans="1:2" x14ac:dyDescent="0.2">
      <c r="A24" s="41" t="s">
        <v>51</v>
      </c>
      <c r="B24" s="66"/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3.06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69">
        <f>(B13+B16+B27)/B32</f>
        <v>3.9999999999999996E-4</v>
      </c>
    </row>
    <row r="31" spans="1:2" x14ac:dyDescent="0.2">
      <c r="A31" s="41" t="s">
        <v>64</v>
      </c>
      <c r="B31" s="69">
        <f>B28/B32</f>
        <v>1.0200000000000001E-2</v>
      </c>
    </row>
    <row r="32" spans="1:2" x14ac:dyDescent="0.2">
      <c r="A32" s="51" t="s">
        <v>65</v>
      </c>
      <c r="B32" s="70">
        <v>300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E45"/>
  <sheetViews>
    <sheetView rightToLeft="1" workbookViewId="0">
      <selection activeCell="B7" sqref="B7"/>
    </sheetView>
  </sheetViews>
  <sheetFormatPr defaultColWidth="0" defaultRowHeight="12.75" zeroHeight="1" x14ac:dyDescent="0.2"/>
  <cols>
    <col min="1" max="1" width="21.42578125" style="13" customWidth="1"/>
    <col min="2" max="2" width="32.28515625" style="13" customWidth="1"/>
    <col min="3" max="3" width="15.42578125" style="13" customWidth="1"/>
    <col min="4" max="4" width="9.140625" style="13" hidden="1" customWidth="1"/>
    <col min="5" max="5" width="10.28515625" style="13" hidden="1" customWidth="1"/>
    <col min="6" max="16384" width="9.140625" style="13" hidden="1"/>
  </cols>
  <sheetData>
    <row r="1" spans="1:5" x14ac:dyDescent="0.2">
      <c r="A1" s="11" t="s">
        <v>37</v>
      </c>
      <c r="B1" s="11"/>
      <c r="C1" s="2" t="s">
        <v>115</v>
      </c>
    </row>
    <row r="2" spans="1:5" x14ac:dyDescent="0.2">
      <c r="B2" s="12"/>
    </row>
    <row r="3" spans="1:5" x14ac:dyDescent="0.2">
      <c r="A3" s="11" t="s">
        <v>5</v>
      </c>
      <c r="D3" s="14"/>
    </row>
    <row r="4" spans="1:5" x14ac:dyDescent="0.2">
      <c r="A4" s="84" t="s">
        <v>123</v>
      </c>
      <c r="B4" s="84" t="s">
        <v>124</v>
      </c>
      <c r="C4" s="83" t="s">
        <v>0</v>
      </c>
      <c r="D4" s="14"/>
    </row>
    <row r="5" spans="1:5" x14ac:dyDescent="0.2">
      <c r="A5" s="15" t="s">
        <v>6</v>
      </c>
      <c r="B5" s="16"/>
      <c r="C5" s="73">
        <v>0</v>
      </c>
      <c r="D5" s="14"/>
    </row>
    <row r="6" spans="1:5" x14ac:dyDescent="0.2">
      <c r="A6" s="15" t="s">
        <v>7</v>
      </c>
      <c r="B6" s="18"/>
      <c r="C6" s="74">
        <v>0</v>
      </c>
      <c r="D6" s="14"/>
    </row>
    <row r="7" spans="1:5" x14ac:dyDescent="0.2">
      <c r="A7" s="19" t="s">
        <v>8</v>
      </c>
      <c r="B7" s="18"/>
      <c r="C7" s="75">
        <v>0</v>
      </c>
      <c r="D7" s="14"/>
    </row>
    <row r="8" spans="1:5" x14ac:dyDescent="0.2">
      <c r="A8" s="15" t="s">
        <v>10</v>
      </c>
      <c r="B8" s="18"/>
      <c r="C8" s="76">
        <f>SUM(C9:C13)</f>
        <v>4943.49</v>
      </c>
      <c r="D8" s="14"/>
    </row>
    <row r="9" spans="1:5" x14ac:dyDescent="0.2">
      <c r="A9" s="19" t="s">
        <v>8</v>
      </c>
      <c r="B9" s="20" t="s">
        <v>82</v>
      </c>
      <c r="C9" s="77">
        <v>2605.1799999999998</v>
      </c>
      <c r="D9" s="14"/>
      <c r="E9" s="62"/>
    </row>
    <row r="10" spans="1:5" x14ac:dyDescent="0.2">
      <c r="A10" s="19" t="s">
        <v>11</v>
      </c>
      <c r="B10" s="20" t="s">
        <v>111</v>
      </c>
      <c r="C10" s="77">
        <v>950.11</v>
      </c>
      <c r="D10" s="14"/>
    </row>
    <row r="11" spans="1:5" x14ac:dyDescent="0.2">
      <c r="A11" s="19" t="s">
        <v>12</v>
      </c>
      <c r="B11" s="20" t="s">
        <v>119</v>
      </c>
      <c r="C11" s="77">
        <v>560.16</v>
      </c>
      <c r="D11" s="14"/>
    </row>
    <row r="12" spans="1:5" x14ac:dyDescent="0.2">
      <c r="A12" s="19" t="s">
        <v>15</v>
      </c>
      <c r="B12" s="20" t="s">
        <v>110</v>
      </c>
      <c r="C12" s="77">
        <v>191.85</v>
      </c>
      <c r="D12" s="14"/>
    </row>
    <row r="13" spans="1:5" x14ac:dyDescent="0.2">
      <c r="A13" s="19" t="s">
        <v>92</v>
      </c>
      <c r="B13" s="20" t="s">
        <v>9</v>
      </c>
      <c r="C13" s="77">
        <v>636.19000000000005</v>
      </c>
      <c r="D13" s="14"/>
    </row>
    <row r="14" spans="1:5" x14ac:dyDescent="0.2">
      <c r="A14" s="15" t="s">
        <v>13</v>
      </c>
      <c r="B14" s="20"/>
      <c r="C14" s="78">
        <f>C8+C6</f>
        <v>4943.49</v>
      </c>
      <c r="D14" s="14"/>
    </row>
    <row r="15" spans="1:5" x14ac:dyDescent="0.2">
      <c r="A15" s="15" t="s">
        <v>14</v>
      </c>
      <c r="B15" s="17"/>
      <c r="C15" s="76"/>
      <c r="D15" s="14"/>
    </row>
    <row r="16" spans="1:5" x14ac:dyDescent="0.2">
      <c r="A16" s="15" t="s">
        <v>7</v>
      </c>
      <c r="B16" s="21"/>
      <c r="C16" s="76">
        <v>0</v>
      </c>
      <c r="D16" s="14"/>
    </row>
    <row r="17" spans="1:4" x14ac:dyDescent="0.2">
      <c r="A17" s="19" t="s">
        <v>8</v>
      </c>
      <c r="B17" s="18"/>
      <c r="C17" s="75">
        <v>0</v>
      </c>
      <c r="D17" s="14"/>
    </row>
    <row r="18" spans="1:4" x14ac:dyDescent="0.2">
      <c r="A18" s="15" t="s">
        <v>10</v>
      </c>
      <c r="B18" s="21"/>
      <c r="C18" s="76">
        <f>SUM(C19:C21)</f>
        <v>1237</v>
      </c>
      <c r="D18" s="14"/>
    </row>
    <row r="19" spans="1:4" x14ac:dyDescent="0.2">
      <c r="A19" s="19" t="s">
        <v>8</v>
      </c>
      <c r="B19" s="22" t="s">
        <v>82</v>
      </c>
      <c r="C19" s="77">
        <v>1219.44</v>
      </c>
      <c r="D19" s="14"/>
    </row>
    <row r="20" spans="1:4" x14ac:dyDescent="0.2">
      <c r="A20" s="19" t="s">
        <v>11</v>
      </c>
      <c r="B20" s="23" t="s">
        <v>110</v>
      </c>
      <c r="C20" s="77">
        <v>7</v>
      </c>
      <c r="D20" s="14"/>
    </row>
    <row r="21" spans="1:4" x14ac:dyDescent="0.2">
      <c r="A21" s="19" t="s">
        <v>12</v>
      </c>
      <c r="B21" s="23" t="s">
        <v>9</v>
      </c>
      <c r="C21" s="77">
        <v>10.56</v>
      </c>
      <c r="D21" s="14"/>
    </row>
    <row r="22" spans="1:4" x14ac:dyDescent="0.2">
      <c r="A22" s="15" t="s">
        <v>16</v>
      </c>
      <c r="B22" s="17"/>
      <c r="C22" s="79">
        <f>C18+C16</f>
        <v>1237</v>
      </c>
      <c r="D22" s="14"/>
    </row>
    <row r="23" spans="1:4" x14ac:dyDescent="0.2">
      <c r="A23" s="15" t="s">
        <v>17</v>
      </c>
      <c r="B23" s="21"/>
      <c r="C23" s="76">
        <f>SUM(C24:C24)</f>
        <v>0</v>
      </c>
      <c r="D23" s="14"/>
    </row>
    <row r="24" spans="1:4" x14ac:dyDescent="0.2">
      <c r="A24" s="19" t="s">
        <v>8</v>
      </c>
      <c r="B24" s="55" t="s">
        <v>96</v>
      </c>
      <c r="C24" s="75"/>
      <c r="D24" s="14"/>
    </row>
    <row r="25" spans="1:4" x14ac:dyDescent="0.2">
      <c r="A25" s="15" t="s">
        <v>18</v>
      </c>
      <c r="B25" s="21"/>
      <c r="C25" s="80">
        <f>C23</f>
        <v>0</v>
      </c>
      <c r="D25" s="14"/>
    </row>
    <row r="26" spans="1:4" x14ac:dyDescent="0.2">
      <c r="A26" s="15" t="s">
        <v>19</v>
      </c>
      <c r="B26" s="21"/>
      <c r="C26" s="76">
        <f>SUM(C27)</f>
        <v>0</v>
      </c>
      <c r="D26" s="14"/>
    </row>
    <row r="27" spans="1:4" x14ac:dyDescent="0.2">
      <c r="A27" s="19" t="s">
        <v>8</v>
      </c>
      <c r="B27" s="20" t="s">
        <v>95</v>
      </c>
      <c r="C27" s="75"/>
      <c r="D27" s="14"/>
    </row>
    <row r="28" spans="1:4" x14ac:dyDescent="0.2">
      <c r="A28" s="15"/>
      <c r="B28" s="15"/>
      <c r="C28" s="80">
        <f>C27</f>
        <v>0</v>
      </c>
      <c r="D28" s="14"/>
    </row>
    <row r="29" spans="1:4" x14ac:dyDescent="0.2">
      <c r="A29" s="15" t="s">
        <v>66</v>
      </c>
      <c r="B29" s="15"/>
      <c r="C29" s="76"/>
      <c r="D29" s="14"/>
    </row>
    <row r="30" spans="1:4" x14ac:dyDescent="0.2">
      <c r="A30" s="48">
        <v>1</v>
      </c>
      <c r="B30" s="20" t="s">
        <v>9</v>
      </c>
      <c r="C30" s="75"/>
      <c r="D30" s="14"/>
    </row>
    <row r="31" spans="1:4" x14ac:dyDescent="0.2">
      <c r="A31" s="15" t="s">
        <v>67</v>
      </c>
      <c r="B31" s="15"/>
      <c r="C31" s="75"/>
      <c r="D31" s="14"/>
    </row>
    <row r="32" spans="1:4" x14ac:dyDescent="0.2">
      <c r="A32" s="15" t="s">
        <v>68</v>
      </c>
      <c r="B32" s="15"/>
      <c r="C32" s="24"/>
      <c r="D32" s="14"/>
    </row>
    <row r="33" spans="1:3" x14ac:dyDescent="0.2">
      <c r="A33" s="48">
        <v>1</v>
      </c>
      <c r="B33" s="20" t="s">
        <v>9</v>
      </c>
      <c r="C33" s="75"/>
    </row>
    <row r="34" spans="1:3" x14ac:dyDescent="0.2">
      <c r="A34" s="15" t="s">
        <v>69</v>
      </c>
      <c r="B34" s="20"/>
      <c r="C34" s="75"/>
    </row>
    <row r="35" spans="1:3" x14ac:dyDescent="0.2">
      <c r="A35" s="15" t="s">
        <v>20</v>
      </c>
      <c r="B35" s="20"/>
      <c r="C35" s="75">
        <f>C25+C22+C14+C26</f>
        <v>6180.49</v>
      </c>
    </row>
    <row r="36" spans="1:3" x14ac:dyDescent="0.2">
      <c r="A36" s="31" t="s">
        <v>70</v>
      </c>
      <c r="B36" s="81"/>
      <c r="C36" s="82">
        <f>'נספח 1 מצרפי '!B32</f>
        <v>6009069</v>
      </c>
    </row>
    <row r="37" spans="1:3" hidden="1" x14ac:dyDescent="0.2"/>
    <row r="38" spans="1:3" hidden="1" x14ac:dyDescent="0.2"/>
    <row r="39" spans="1:3" hidden="1" x14ac:dyDescent="0.2"/>
    <row r="40" spans="1:3" hidden="1" x14ac:dyDescent="0.2"/>
    <row r="41" spans="1:3" hidden="1" x14ac:dyDescent="0.2"/>
    <row r="42" spans="1:3" hidden="1" x14ac:dyDescent="0.2"/>
    <row r="43" spans="1:3" hidden="1" x14ac:dyDescent="0.2"/>
    <row r="44" spans="1:3" hidden="1" x14ac:dyDescent="0.2"/>
    <row r="45" spans="1:3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F54"/>
  <sheetViews>
    <sheetView rightToLeft="1" workbookViewId="0">
      <selection activeCell="A44" sqref="A44:XFD44"/>
    </sheetView>
  </sheetViews>
  <sheetFormatPr defaultColWidth="0" defaultRowHeight="12.75" zeroHeight="1" x14ac:dyDescent="0.2"/>
  <cols>
    <col min="1" max="1" width="9.140625" style="13" customWidth="1"/>
    <col min="2" max="2" width="42.5703125" style="13" customWidth="1"/>
    <col min="3" max="3" width="13.7109375" style="13" customWidth="1"/>
    <col min="4" max="4" width="0" style="14" hidden="1" customWidth="1"/>
    <col min="5" max="6" width="0" style="13" hidden="1" customWidth="1"/>
    <col min="7" max="16384" width="9.140625" style="13" hidden="1"/>
  </cols>
  <sheetData>
    <row r="1" spans="1:3" x14ac:dyDescent="0.2"/>
    <row r="2" spans="1:3" x14ac:dyDescent="0.2">
      <c r="A2" s="11" t="s">
        <v>38</v>
      </c>
      <c r="C2" s="2" t="s">
        <v>115</v>
      </c>
    </row>
    <row r="3" spans="1:3" x14ac:dyDescent="0.2"/>
    <row r="4" spans="1:3" x14ac:dyDescent="0.2">
      <c r="A4" s="11" t="s">
        <v>5</v>
      </c>
    </row>
    <row r="5" spans="1:3" x14ac:dyDescent="0.2">
      <c r="A5" s="95" t="s">
        <v>123</v>
      </c>
      <c r="B5" s="96" t="s">
        <v>124</v>
      </c>
      <c r="C5" s="83" t="s">
        <v>0</v>
      </c>
    </row>
    <row r="6" spans="1:3" x14ac:dyDescent="0.2">
      <c r="A6" s="24" t="s">
        <v>21</v>
      </c>
      <c r="B6" s="25"/>
      <c r="C6" s="85">
        <f>SUM(C7:C12)</f>
        <v>2286.62</v>
      </c>
    </row>
    <row r="7" spans="1:3" x14ac:dyDescent="0.2">
      <c r="A7" s="26" t="s">
        <v>8</v>
      </c>
      <c r="B7" s="27" t="s">
        <v>120</v>
      </c>
      <c r="C7" s="86">
        <v>818.38</v>
      </c>
    </row>
    <row r="8" spans="1:3" x14ac:dyDescent="0.2">
      <c r="A8" s="26" t="s">
        <v>11</v>
      </c>
      <c r="B8" s="27" t="s">
        <v>121</v>
      </c>
      <c r="C8" s="86">
        <v>506.19</v>
      </c>
    </row>
    <row r="9" spans="1:3" x14ac:dyDescent="0.2">
      <c r="A9" s="26" t="s">
        <v>12</v>
      </c>
      <c r="B9" s="27" t="s">
        <v>45</v>
      </c>
      <c r="C9" s="86">
        <v>174.94</v>
      </c>
    </row>
    <row r="10" spans="1:3" x14ac:dyDescent="0.2">
      <c r="A10" s="26" t="s">
        <v>15</v>
      </c>
      <c r="B10" s="27" t="s">
        <v>122</v>
      </c>
      <c r="C10" s="86">
        <v>357.04</v>
      </c>
    </row>
    <row r="11" spans="1:3" x14ac:dyDescent="0.2">
      <c r="A11" s="26" t="s">
        <v>92</v>
      </c>
      <c r="B11" s="27" t="s">
        <v>97</v>
      </c>
      <c r="C11" s="86">
        <v>343.53</v>
      </c>
    </row>
    <row r="12" spans="1:3" x14ac:dyDescent="0.2">
      <c r="A12" s="26" t="s">
        <v>15</v>
      </c>
      <c r="B12" s="27" t="s">
        <v>9</v>
      </c>
      <c r="C12" s="86">
        <v>86.54</v>
      </c>
    </row>
    <row r="13" spans="1:3" x14ac:dyDescent="0.2">
      <c r="A13" s="29" t="s">
        <v>3</v>
      </c>
      <c r="B13" s="30"/>
      <c r="C13" s="87">
        <f>C6</f>
        <v>2286.62</v>
      </c>
    </row>
    <row r="14" spans="1:3" x14ac:dyDescent="0.2">
      <c r="A14" s="29" t="s">
        <v>22</v>
      </c>
      <c r="B14" s="30"/>
      <c r="C14" s="88">
        <v>0</v>
      </c>
    </row>
    <row r="15" spans="1:3" x14ac:dyDescent="0.2">
      <c r="A15" s="33" t="s">
        <v>8</v>
      </c>
      <c r="B15" s="28" t="s">
        <v>9</v>
      </c>
      <c r="C15" s="89">
        <v>0</v>
      </c>
    </row>
    <row r="16" spans="1:3" x14ac:dyDescent="0.2">
      <c r="A16" s="24" t="s">
        <v>23</v>
      </c>
      <c r="B16" s="25"/>
      <c r="C16" s="90">
        <v>0</v>
      </c>
    </row>
    <row r="17" spans="1:6" x14ac:dyDescent="0.2">
      <c r="A17" s="34" t="s">
        <v>24</v>
      </c>
      <c r="B17" s="35"/>
      <c r="C17" s="88"/>
    </row>
    <row r="18" spans="1:6" x14ac:dyDescent="0.2">
      <c r="A18" s="36" t="s">
        <v>8</v>
      </c>
      <c r="B18" s="23"/>
      <c r="C18" s="79">
        <v>0</v>
      </c>
    </row>
    <row r="19" spans="1:6" x14ac:dyDescent="0.2">
      <c r="A19" s="26" t="s">
        <v>11</v>
      </c>
      <c r="B19" s="28"/>
      <c r="C19" s="86">
        <v>0</v>
      </c>
    </row>
    <row r="20" spans="1:6" x14ac:dyDescent="0.2">
      <c r="A20" s="29" t="s">
        <v>25</v>
      </c>
      <c r="B20" s="30"/>
      <c r="C20" s="88">
        <v>0</v>
      </c>
    </row>
    <row r="21" spans="1:6" x14ac:dyDescent="0.2">
      <c r="A21" s="29" t="s">
        <v>26</v>
      </c>
      <c r="B21" s="30"/>
      <c r="C21" s="88"/>
    </row>
    <row r="22" spans="1:6" x14ac:dyDescent="0.2">
      <c r="A22" s="37" t="s">
        <v>27</v>
      </c>
      <c r="B22" s="32" t="s">
        <v>28</v>
      </c>
      <c r="C22" s="88">
        <f>SUM(C23:C25)</f>
        <v>684.58299999999997</v>
      </c>
    </row>
    <row r="23" spans="1:6" x14ac:dyDescent="0.2">
      <c r="A23" s="26">
        <v>1</v>
      </c>
      <c r="B23" s="28" t="s">
        <v>83</v>
      </c>
      <c r="C23" s="86">
        <v>675.75</v>
      </c>
    </row>
    <row r="24" spans="1:6" x14ac:dyDescent="0.2">
      <c r="A24" s="26" t="s">
        <v>11</v>
      </c>
      <c r="B24" s="28" t="s">
        <v>109</v>
      </c>
      <c r="C24" s="86">
        <v>8.8290000000000006</v>
      </c>
    </row>
    <row r="25" spans="1:6" x14ac:dyDescent="0.2">
      <c r="A25" s="26" t="s">
        <v>12</v>
      </c>
      <c r="B25" s="28" t="s">
        <v>9</v>
      </c>
      <c r="C25" s="86">
        <v>4.0000000000000001E-3</v>
      </c>
    </row>
    <row r="26" spans="1:6" x14ac:dyDescent="0.2">
      <c r="A26" s="37" t="s">
        <v>29</v>
      </c>
      <c r="B26" s="32" t="s">
        <v>81</v>
      </c>
      <c r="C26" s="88">
        <f>SUM(C27:C31)</f>
        <v>330.7</v>
      </c>
    </row>
    <row r="27" spans="1:6" x14ac:dyDescent="0.2">
      <c r="A27" s="50">
        <v>1</v>
      </c>
      <c r="B27" s="56" t="s">
        <v>91</v>
      </c>
      <c r="C27" s="86">
        <v>180</v>
      </c>
    </row>
    <row r="28" spans="1:6" x14ac:dyDescent="0.2">
      <c r="A28" s="36" t="s">
        <v>11</v>
      </c>
      <c r="B28" s="39" t="s">
        <v>90</v>
      </c>
      <c r="C28" s="86">
        <v>73.099999999999994</v>
      </c>
    </row>
    <row r="29" spans="1:6" x14ac:dyDescent="0.2">
      <c r="A29" s="36" t="s">
        <v>12</v>
      </c>
      <c r="B29" s="39" t="s">
        <v>117</v>
      </c>
      <c r="C29" s="86">
        <v>37.04</v>
      </c>
    </row>
    <row r="30" spans="1:6" x14ac:dyDescent="0.2">
      <c r="A30" s="36" t="s">
        <v>15</v>
      </c>
      <c r="B30" s="39" t="s">
        <v>116</v>
      </c>
      <c r="C30" s="86">
        <v>35.65</v>
      </c>
      <c r="F30" s="57"/>
    </row>
    <row r="31" spans="1:6" x14ac:dyDescent="0.2">
      <c r="A31" s="36" t="s">
        <v>92</v>
      </c>
      <c r="B31" s="38" t="s">
        <v>118</v>
      </c>
      <c r="C31" s="86">
        <v>4.91</v>
      </c>
    </row>
    <row r="32" spans="1:6" x14ac:dyDescent="0.2">
      <c r="A32" s="29" t="s">
        <v>71</v>
      </c>
      <c r="B32" s="29"/>
      <c r="C32" s="80">
        <f>C26+C22</f>
        <v>1015.2829999999999</v>
      </c>
    </row>
    <row r="33" spans="1:3" x14ac:dyDescent="0.2">
      <c r="A33" s="3" t="s">
        <v>72</v>
      </c>
      <c r="B33" s="32"/>
      <c r="C33" s="88">
        <v>0</v>
      </c>
    </row>
    <row r="34" spans="1:3" x14ac:dyDescent="0.2">
      <c r="A34" s="51" t="s">
        <v>73</v>
      </c>
      <c r="B34" s="32"/>
      <c r="C34" s="88">
        <f>SUM(C35:C38)</f>
        <v>549.20000000000005</v>
      </c>
    </row>
    <row r="35" spans="1:3" x14ac:dyDescent="0.2">
      <c r="A35" s="52">
        <v>1</v>
      </c>
      <c r="B35" s="28" t="s">
        <v>108</v>
      </c>
      <c r="C35" s="86">
        <v>212.32</v>
      </c>
    </row>
    <row r="36" spans="1:3" x14ac:dyDescent="0.2">
      <c r="A36" s="52">
        <v>2</v>
      </c>
      <c r="B36" s="28" t="s">
        <v>85</v>
      </c>
      <c r="C36" s="86">
        <v>180.38</v>
      </c>
    </row>
    <row r="37" spans="1:3" x14ac:dyDescent="0.2">
      <c r="A37" s="52">
        <v>3</v>
      </c>
      <c r="B37" s="28" t="s">
        <v>84</v>
      </c>
      <c r="C37" s="86">
        <v>124.55</v>
      </c>
    </row>
    <row r="38" spans="1:3" x14ac:dyDescent="0.2">
      <c r="A38" s="52">
        <v>4</v>
      </c>
      <c r="B38" s="28" t="s">
        <v>86</v>
      </c>
      <c r="C38" s="86">
        <v>31.95</v>
      </c>
    </row>
    <row r="39" spans="1:3" x14ac:dyDescent="0.2">
      <c r="A39" s="4" t="s">
        <v>74</v>
      </c>
      <c r="B39" s="49"/>
      <c r="C39" s="88">
        <f>SUM(C40:C43)</f>
        <v>1012.76</v>
      </c>
    </row>
    <row r="40" spans="1:3" x14ac:dyDescent="0.2">
      <c r="A40" s="52">
        <v>1</v>
      </c>
      <c r="B40" s="39" t="s">
        <v>107</v>
      </c>
      <c r="C40" s="91">
        <v>240.92</v>
      </c>
    </row>
    <row r="41" spans="1:3" x14ac:dyDescent="0.2">
      <c r="A41" s="52">
        <v>2</v>
      </c>
      <c r="B41" s="39" t="s">
        <v>87</v>
      </c>
      <c r="C41" s="86">
        <v>154.91</v>
      </c>
    </row>
    <row r="42" spans="1:3" x14ac:dyDescent="0.2">
      <c r="A42" s="52">
        <v>3</v>
      </c>
      <c r="B42" s="39" t="s">
        <v>93</v>
      </c>
      <c r="C42" s="86">
        <v>127.81</v>
      </c>
    </row>
    <row r="43" spans="1:3" x14ac:dyDescent="0.2">
      <c r="A43" s="52">
        <v>4</v>
      </c>
      <c r="B43" s="39" t="s">
        <v>9</v>
      </c>
      <c r="C43" s="86">
        <v>489.12</v>
      </c>
    </row>
    <row r="44" spans="1:3" x14ac:dyDescent="0.2">
      <c r="A44" s="34" t="s">
        <v>75</v>
      </c>
      <c r="B44" s="35"/>
      <c r="C44" s="80">
        <f>C39+C34</f>
        <v>1561.96</v>
      </c>
    </row>
    <row r="45" spans="1:3" x14ac:dyDescent="0.2">
      <c r="A45" s="34" t="s">
        <v>30</v>
      </c>
      <c r="B45" s="35"/>
      <c r="C45" s="86">
        <f>C44+C32+C13</f>
        <v>4863.8629999999994</v>
      </c>
    </row>
    <row r="46" spans="1:3" x14ac:dyDescent="0.2">
      <c r="A46" s="92" t="s">
        <v>65</v>
      </c>
      <c r="B46" s="93"/>
      <c r="C46" s="94">
        <f>'נספח 1 מצרפי '!B32</f>
        <v>6009069</v>
      </c>
    </row>
    <row r="47" spans="1:3" hidden="1" x14ac:dyDescent="0.2"/>
    <row r="48" spans="1:3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x14ac:dyDescent="0.2"/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A1:C40"/>
  <sheetViews>
    <sheetView rightToLeft="1" workbookViewId="0">
      <selection activeCell="A6" sqref="A6"/>
    </sheetView>
  </sheetViews>
  <sheetFormatPr defaultColWidth="0" defaultRowHeight="12.75" zeroHeight="1" x14ac:dyDescent="0.2"/>
  <cols>
    <col min="1" max="1" width="61.5703125" bestFit="1" customWidth="1"/>
    <col min="2" max="2" width="12.28515625" style="5" bestFit="1" customWidth="1"/>
    <col min="3" max="3" width="0" hidden="1" customWidth="1"/>
    <col min="4" max="16384" width="9.140625" hidden="1"/>
  </cols>
  <sheetData>
    <row r="1" spans="1:3" x14ac:dyDescent="0.2">
      <c r="A1" s="1" t="s">
        <v>36</v>
      </c>
    </row>
    <row r="2" spans="1:3" x14ac:dyDescent="0.2">
      <c r="A2" s="2" t="str">
        <f>'קרן י'!A2</f>
        <v>ביום ה- 31.12.17</v>
      </c>
    </row>
    <row r="3" spans="1:3" x14ac:dyDescent="0.2"/>
    <row r="4" spans="1:3" x14ac:dyDescent="0.2">
      <c r="A4" s="1" t="s">
        <v>34</v>
      </c>
    </row>
    <row r="5" spans="1:3" x14ac:dyDescent="0.2">
      <c r="A5" s="63" t="s">
        <v>123</v>
      </c>
      <c r="B5" s="71" t="s">
        <v>0</v>
      </c>
    </row>
    <row r="6" spans="1:3" x14ac:dyDescent="0.2">
      <c r="A6" s="40" t="s">
        <v>52</v>
      </c>
      <c r="B6" s="65">
        <f>SUM(B7:B8)</f>
        <v>51.59</v>
      </c>
    </row>
    <row r="7" spans="1:3" x14ac:dyDescent="0.2">
      <c r="A7" s="41" t="s">
        <v>88</v>
      </c>
      <c r="B7" s="66">
        <v>51.59</v>
      </c>
    </row>
    <row r="8" spans="1:3" ht="22.5" customHeight="1" x14ac:dyDescent="0.2">
      <c r="A8" s="41" t="s">
        <v>89</v>
      </c>
      <c r="B8" s="66">
        <v>0</v>
      </c>
    </row>
    <row r="9" spans="1:3" x14ac:dyDescent="0.2">
      <c r="A9" s="43" t="s">
        <v>53</v>
      </c>
      <c r="B9" s="67">
        <f>SUM(B10:B11)</f>
        <v>18.559999999999999</v>
      </c>
    </row>
    <row r="10" spans="1:3" x14ac:dyDescent="0.2">
      <c r="A10" s="44" t="s">
        <v>1</v>
      </c>
      <c r="B10" s="66"/>
      <c r="C10" s="7"/>
    </row>
    <row r="11" spans="1:3" x14ac:dyDescent="0.2">
      <c r="A11" s="44" t="s">
        <v>2</v>
      </c>
      <c r="B11" s="66">
        <v>18.559999999999999</v>
      </c>
      <c r="C11" s="6"/>
    </row>
    <row r="12" spans="1:3" x14ac:dyDescent="0.2">
      <c r="A12" s="40" t="s">
        <v>54</v>
      </c>
      <c r="B12" s="68">
        <v>0</v>
      </c>
      <c r="C12" s="7"/>
    </row>
    <row r="13" spans="1:3" x14ac:dyDescent="0.2">
      <c r="A13" s="41" t="s">
        <v>80</v>
      </c>
      <c r="B13" s="66">
        <v>0</v>
      </c>
      <c r="C13" s="7"/>
    </row>
    <row r="14" spans="1:3" x14ac:dyDescent="0.2">
      <c r="A14" s="41" t="s">
        <v>57</v>
      </c>
      <c r="B14" s="66">
        <v>0</v>
      </c>
      <c r="C14" s="7"/>
    </row>
    <row r="15" spans="1:3" x14ac:dyDescent="0.2">
      <c r="A15" s="41" t="s">
        <v>58</v>
      </c>
      <c r="B15" s="66">
        <v>0</v>
      </c>
      <c r="C15" s="7"/>
    </row>
    <row r="16" spans="1:3" x14ac:dyDescent="0.2">
      <c r="A16" s="45" t="s">
        <v>55</v>
      </c>
      <c r="B16" s="67">
        <f>SUM(B17:B24)</f>
        <v>26.060999999999996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>
        <v>7.31</v>
      </c>
    </row>
    <row r="22" spans="1:2" x14ac:dyDescent="0.2">
      <c r="A22" s="41" t="s">
        <v>50</v>
      </c>
      <c r="B22" s="66">
        <v>14.54</v>
      </c>
    </row>
    <row r="23" spans="1:2" x14ac:dyDescent="0.2">
      <c r="A23" s="41" t="s">
        <v>4</v>
      </c>
      <c r="B23" s="66">
        <v>5.0999999999999997E-2</v>
      </c>
    </row>
    <row r="24" spans="1:2" x14ac:dyDescent="0.2">
      <c r="A24" s="41" t="s">
        <v>51</v>
      </c>
      <c r="B24" s="66">
        <v>4.16</v>
      </c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96.210999999999999</v>
      </c>
    </row>
    <row r="29" spans="1:2" x14ac:dyDescent="0.2">
      <c r="A29" s="45" t="s">
        <v>62</v>
      </c>
      <c r="B29" s="66"/>
    </row>
    <row r="30" spans="1:2" ht="25.5" x14ac:dyDescent="0.2">
      <c r="A30" s="46" t="s">
        <v>76</v>
      </c>
      <c r="B30" s="72">
        <f>(B13+B16+B27)/B32</f>
        <v>3.8615181733319499E-4</v>
      </c>
    </row>
    <row r="31" spans="1:2" x14ac:dyDescent="0.2">
      <c r="A31" s="41" t="s">
        <v>64</v>
      </c>
      <c r="B31" s="72">
        <f>B28/B32</f>
        <v>1.4255804649646608E-3</v>
      </c>
    </row>
    <row r="32" spans="1:2" x14ac:dyDescent="0.2">
      <c r="A32" s="51" t="s">
        <v>65</v>
      </c>
      <c r="B32" s="70">
        <v>67489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D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61.5703125" bestFit="1" customWidth="1"/>
    <col min="2" max="2" width="12.28515625" style="5" bestFit="1" customWidth="1"/>
    <col min="3" max="4" width="0" hidden="1" customWidth="1"/>
    <col min="5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31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436.78</v>
      </c>
    </row>
    <row r="7" spans="1:2" x14ac:dyDescent="0.2">
      <c r="A7" s="41" t="s">
        <v>88</v>
      </c>
      <c r="B7" s="66">
        <v>436.78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52.94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52.94</v>
      </c>
    </row>
    <row r="12" spans="1:2" x14ac:dyDescent="0.2">
      <c r="A12" s="40" t="s">
        <v>54</v>
      </c>
      <c r="B12" s="68">
        <v>0</v>
      </c>
    </row>
    <row r="13" spans="1:2" x14ac:dyDescent="0.2">
      <c r="A13" s="41" t="s">
        <v>80</v>
      </c>
      <c r="B13" s="66">
        <v>0</v>
      </c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1.05</v>
      </c>
    </row>
    <row r="17" spans="1:4" x14ac:dyDescent="0.2">
      <c r="A17" s="41" t="s">
        <v>46</v>
      </c>
      <c r="B17" s="66"/>
    </row>
    <row r="18" spans="1:4" x14ac:dyDescent="0.2">
      <c r="A18" s="41" t="s">
        <v>47</v>
      </c>
      <c r="B18" s="66"/>
    </row>
    <row r="19" spans="1:4" x14ac:dyDescent="0.2">
      <c r="A19" s="41" t="s">
        <v>48</v>
      </c>
      <c r="B19" s="66"/>
    </row>
    <row r="20" spans="1:4" x14ac:dyDescent="0.2">
      <c r="A20" s="41" t="s">
        <v>25</v>
      </c>
      <c r="B20" s="66"/>
    </row>
    <row r="21" spans="1:4" x14ac:dyDescent="0.2">
      <c r="A21" s="41" t="s">
        <v>49</v>
      </c>
      <c r="B21" s="66"/>
    </row>
    <row r="22" spans="1:4" x14ac:dyDescent="0.2">
      <c r="A22" s="41" t="s">
        <v>50</v>
      </c>
      <c r="B22" s="66">
        <v>1.05</v>
      </c>
    </row>
    <row r="23" spans="1:4" x14ac:dyDescent="0.2">
      <c r="A23" s="41" t="s">
        <v>4</v>
      </c>
      <c r="B23" s="66"/>
    </row>
    <row r="24" spans="1:4" x14ac:dyDescent="0.2">
      <c r="A24" s="41" t="s">
        <v>51</v>
      </c>
      <c r="B24" s="66"/>
    </row>
    <row r="25" spans="1:4" x14ac:dyDescent="0.2">
      <c r="A25" s="45" t="s">
        <v>56</v>
      </c>
      <c r="B25" s="68">
        <v>0</v>
      </c>
    </row>
    <row r="26" spans="1:4" x14ac:dyDescent="0.2">
      <c r="A26" s="41" t="s">
        <v>59</v>
      </c>
      <c r="B26" s="66"/>
    </row>
    <row r="27" spans="1:4" x14ac:dyDescent="0.2">
      <c r="A27" s="41" t="s">
        <v>60</v>
      </c>
      <c r="B27" s="66"/>
    </row>
    <row r="28" spans="1:4" x14ac:dyDescent="0.2">
      <c r="A28" s="45" t="s">
        <v>61</v>
      </c>
      <c r="B28" s="66">
        <f>B6+B9+B12+B16+B25</f>
        <v>490.77</v>
      </c>
    </row>
    <row r="29" spans="1:4" x14ac:dyDescent="0.2">
      <c r="A29" s="45" t="s">
        <v>62</v>
      </c>
      <c r="B29" s="66"/>
    </row>
    <row r="30" spans="1:4" ht="25.5" x14ac:dyDescent="0.2">
      <c r="A30" s="46" t="s">
        <v>94</v>
      </c>
      <c r="B30" s="72">
        <f>(B13+B16+B27)/B32</f>
        <v>3.856140260675082E-6</v>
      </c>
    </row>
    <row r="31" spans="1:4" x14ac:dyDescent="0.2">
      <c r="A31" s="41" t="s">
        <v>64</v>
      </c>
      <c r="B31" s="72">
        <f>B28/B32</f>
        <v>1.8023599578395331E-3</v>
      </c>
    </row>
    <row r="32" spans="1:4" x14ac:dyDescent="0.2">
      <c r="A32" s="51" t="s">
        <v>65</v>
      </c>
      <c r="B32" s="70">
        <v>272293</v>
      </c>
      <c r="D32" s="8"/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A1:B40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61.5703125" bestFit="1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32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86.09</v>
      </c>
    </row>
    <row r="7" spans="1:2" x14ac:dyDescent="0.2">
      <c r="A7" s="41" t="s">
        <v>88</v>
      </c>
      <c r="B7" s="66">
        <v>86.09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22.53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22.53</v>
      </c>
    </row>
    <row r="12" spans="1:2" x14ac:dyDescent="0.2">
      <c r="A12" s="40" t="s">
        <v>54</v>
      </c>
      <c r="B12" s="68">
        <v>0</v>
      </c>
    </row>
    <row r="13" spans="1:2" x14ac:dyDescent="0.2">
      <c r="A13" s="41" t="s">
        <v>80</v>
      </c>
      <c r="B13" s="66">
        <v>0</v>
      </c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34.670000000000009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>
        <v>10.29</v>
      </c>
    </row>
    <row r="22" spans="1:2" x14ac:dyDescent="0.2">
      <c r="A22" s="41" t="s">
        <v>50</v>
      </c>
      <c r="B22" s="66">
        <v>23.66</v>
      </c>
    </row>
    <row r="23" spans="1:2" x14ac:dyDescent="0.2">
      <c r="A23" s="41" t="s">
        <v>4</v>
      </c>
      <c r="B23" s="66">
        <v>0.09</v>
      </c>
    </row>
    <row r="24" spans="1:2" x14ac:dyDescent="0.2">
      <c r="A24" s="41" t="s">
        <v>51</v>
      </c>
      <c r="B24" s="66">
        <v>0.63</v>
      </c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143.29000000000002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72">
        <f>(B13+B16+B27)/B32</f>
        <v>9.4890111393929467E-4</v>
      </c>
    </row>
    <row r="31" spans="1:2" x14ac:dyDescent="0.2">
      <c r="A31" s="41" t="s">
        <v>64</v>
      </c>
      <c r="B31" s="72">
        <f>B28/B32</f>
        <v>3.9217779237485295E-3</v>
      </c>
    </row>
    <row r="32" spans="1:2" x14ac:dyDescent="0.2">
      <c r="A32" s="51" t="s">
        <v>65</v>
      </c>
      <c r="B32" s="70">
        <v>36537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0.42578125" customWidth="1"/>
    <col min="2" max="2" width="14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33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1252.57</v>
      </c>
    </row>
    <row r="7" spans="1:2" x14ac:dyDescent="0.2">
      <c r="A7" s="41" t="s">
        <v>88</v>
      </c>
      <c r="B7" s="66">
        <v>1252.57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573.51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573.51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/>
    </row>
    <row r="16" spans="1:2" x14ac:dyDescent="0.2">
      <c r="A16" s="45" t="s">
        <v>55</v>
      </c>
      <c r="B16" s="68">
        <f>SUM(B17:B24)</f>
        <v>1784.76</v>
      </c>
    </row>
    <row r="17" spans="1:2" x14ac:dyDescent="0.2">
      <c r="A17" s="41" t="s">
        <v>46</v>
      </c>
      <c r="B17" s="66">
        <v>879.91</v>
      </c>
    </row>
    <row r="18" spans="1:2" x14ac:dyDescent="0.2">
      <c r="A18" s="41" t="s">
        <v>47</v>
      </c>
      <c r="B18" s="66">
        <v>178.52</v>
      </c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>
        <v>160.94</v>
      </c>
    </row>
    <row r="22" spans="1:2" x14ac:dyDescent="0.2">
      <c r="A22" s="41" t="s">
        <v>50</v>
      </c>
      <c r="B22" s="66">
        <v>407.63</v>
      </c>
    </row>
    <row r="23" spans="1:2" x14ac:dyDescent="0.2">
      <c r="A23" s="41" t="s">
        <v>4</v>
      </c>
      <c r="B23" s="66">
        <v>5.23</v>
      </c>
    </row>
    <row r="24" spans="1:2" x14ac:dyDescent="0.2">
      <c r="A24" s="41" t="s">
        <v>51</v>
      </c>
      <c r="B24" s="66">
        <v>152.53</v>
      </c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3610.84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72">
        <f>(B13+B16+B27)/B32</f>
        <v>1.0561747485255948E-3</v>
      </c>
    </row>
    <row r="31" spans="1:2" x14ac:dyDescent="0.2">
      <c r="A31" s="41" t="s">
        <v>64</v>
      </c>
      <c r="B31" s="72">
        <f>B28/B32</f>
        <v>2.1368016029976911E-3</v>
      </c>
    </row>
    <row r="32" spans="1:2" x14ac:dyDescent="0.2">
      <c r="A32" s="51" t="s">
        <v>65</v>
      </c>
      <c r="B32" s="70">
        <v>1689834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101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2.2599999999999998</v>
      </c>
    </row>
    <row r="7" spans="1:2" x14ac:dyDescent="0.2">
      <c r="A7" s="41" t="s">
        <v>88</v>
      </c>
      <c r="B7" s="66">
        <v>2.2599999999999998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0.36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0.36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0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/>
    </row>
    <row r="22" spans="1:2" x14ac:dyDescent="0.2">
      <c r="A22" s="41" t="s">
        <v>50</v>
      </c>
      <c r="B22" s="66"/>
    </row>
    <row r="23" spans="1:2" x14ac:dyDescent="0.2">
      <c r="A23" s="41" t="s">
        <v>4</v>
      </c>
      <c r="B23" s="66"/>
    </row>
    <row r="24" spans="1:2" x14ac:dyDescent="0.2">
      <c r="A24" s="41" t="s">
        <v>51</v>
      </c>
      <c r="B24" s="66"/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2.6199999999999997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66">
        <f>(B13+B16+B27)/B32</f>
        <v>0</v>
      </c>
    </row>
    <row r="31" spans="1:2" x14ac:dyDescent="0.2">
      <c r="A31" s="41" t="s">
        <v>64</v>
      </c>
      <c r="B31" s="72">
        <f>B28/B32</f>
        <v>1.4195156309259357E-4</v>
      </c>
    </row>
    <row r="32" spans="1:2" x14ac:dyDescent="0.2">
      <c r="A32" s="51" t="s">
        <v>65</v>
      </c>
      <c r="B32" s="70">
        <v>18457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102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119.2</v>
      </c>
    </row>
    <row r="7" spans="1:2" x14ac:dyDescent="0.2">
      <c r="A7" s="41" t="s">
        <v>88</v>
      </c>
      <c r="B7" s="66">
        <v>119.2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37.909999999999997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37.909999999999997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55.39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>
        <v>21.84</v>
      </c>
    </row>
    <row r="22" spans="1:2" x14ac:dyDescent="0.2">
      <c r="A22" s="41" t="s">
        <v>50</v>
      </c>
      <c r="B22" s="66">
        <v>29.87</v>
      </c>
    </row>
    <row r="23" spans="1:2" x14ac:dyDescent="0.2">
      <c r="A23" s="41" t="s">
        <v>4</v>
      </c>
      <c r="B23" s="66">
        <v>2.2799999999999998</v>
      </c>
    </row>
    <row r="24" spans="1:2" x14ac:dyDescent="0.2">
      <c r="A24" s="41" t="s">
        <v>51</v>
      </c>
      <c r="B24" s="66">
        <v>1.4</v>
      </c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212.5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72">
        <f>(B13+B16+B27)/B32</f>
        <v>1.0161624685831698E-3</v>
      </c>
    </row>
    <row r="31" spans="1:2" x14ac:dyDescent="0.2">
      <c r="A31" s="41" t="s">
        <v>64</v>
      </c>
      <c r="B31" s="72">
        <f>B28/B32</f>
        <v>3.8984387899245994E-3</v>
      </c>
    </row>
    <row r="32" spans="1:2" x14ac:dyDescent="0.2">
      <c r="A32" s="51" t="s">
        <v>65</v>
      </c>
      <c r="B32" s="70">
        <v>54509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rightToLeft="1" workbookViewId="0">
      <selection activeCell="A40" sqref="A40:XFD40"/>
    </sheetView>
  </sheetViews>
  <sheetFormatPr defaultColWidth="0" defaultRowHeight="12.75" zeroHeight="1" x14ac:dyDescent="0.2"/>
  <cols>
    <col min="1" max="1" width="72" customWidth="1"/>
    <col min="2" max="2" width="11.28515625" style="5" bestFit="1" customWidth="1"/>
    <col min="3" max="16384" width="9.140625" hidden="1"/>
  </cols>
  <sheetData>
    <row r="1" spans="1:2" x14ac:dyDescent="0.2">
      <c r="A1" s="1" t="s">
        <v>36</v>
      </c>
    </row>
    <row r="2" spans="1:2" x14ac:dyDescent="0.2">
      <c r="A2" s="2" t="str">
        <f>'קרן י'!A2</f>
        <v>ביום ה- 31.12.17</v>
      </c>
    </row>
    <row r="3" spans="1:2" x14ac:dyDescent="0.2"/>
    <row r="4" spans="1:2" x14ac:dyDescent="0.2">
      <c r="A4" s="1" t="s">
        <v>103</v>
      </c>
    </row>
    <row r="5" spans="1:2" x14ac:dyDescent="0.2">
      <c r="A5" s="63" t="s">
        <v>123</v>
      </c>
      <c r="B5" s="71" t="s">
        <v>0</v>
      </c>
    </row>
    <row r="6" spans="1:2" x14ac:dyDescent="0.2">
      <c r="A6" s="40" t="s">
        <v>52</v>
      </c>
      <c r="B6" s="65">
        <f>SUM(B7:B8)</f>
        <v>37.1</v>
      </c>
    </row>
    <row r="7" spans="1:2" x14ac:dyDescent="0.2">
      <c r="A7" s="41" t="s">
        <v>88</v>
      </c>
      <c r="B7" s="66">
        <v>37.1</v>
      </c>
    </row>
    <row r="8" spans="1:2" x14ac:dyDescent="0.2">
      <c r="A8" s="41" t="s">
        <v>89</v>
      </c>
      <c r="B8" s="66">
        <v>0</v>
      </c>
    </row>
    <row r="9" spans="1:2" x14ac:dyDescent="0.2">
      <c r="A9" s="43" t="s">
        <v>53</v>
      </c>
      <c r="B9" s="68">
        <f>SUM(B10:B11)</f>
        <v>11.06</v>
      </c>
    </row>
    <row r="10" spans="1:2" x14ac:dyDescent="0.2">
      <c r="A10" s="44" t="s">
        <v>1</v>
      </c>
      <c r="B10" s="66">
        <v>0</v>
      </c>
    </row>
    <row r="11" spans="1:2" x14ac:dyDescent="0.2">
      <c r="A11" s="44" t="s">
        <v>2</v>
      </c>
      <c r="B11" s="66">
        <v>11.06</v>
      </c>
    </row>
    <row r="12" spans="1:2" x14ac:dyDescent="0.2">
      <c r="A12" s="40" t="s">
        <v>54</v>
      </c>
      <c r="B12" s="68">
        <f>SUM(B13:B15)</f>
        <v>0</v>
      </c>
    </row>
    <row r="13" spans="1:2" x14ac:dyDescent="0.2">
      <c r="A13" s="41" t="s">
        <v>80</v>
      </c>
      <c r="B13" s="66"/>
    </row>
    <row r="14" spans="1:2" x14ac:dyDescent="0.2">
      <c r="A14" s="41" t="s">
        <v>57</v>
      </c>
      <c r="B14" s="66">
        <v>0</v>
      </c>
    </row>
    <row r="15" spans="1:2" x14ac:dyDescent="0.2">
      <c r="A15" s="41" t="s">
        <v>58</v>
      </c>
      <c r="B15" s="66">
        <v>0</v>
      </c>
    </row>
    <row r="16" spans="1:2" x14ac:dyDescent="0.2">
      <c r="A16" s="45" t="s">
        <v>55</v>
      </c>
      <c r="B16" s="68">
        <f>SUM(B17:B24)</f>
        <v>14.269999999999998</v>
      </c>
    </row>
    <row r="17" spans="1:2" x14ac:dyDescent="0.2">
      <c r="A17" s="41" t="s">
        <v>46</v>
      </c>
      <c r="B17" s="66"/>
    </row>
    <row r="18" spans="1:2" x14ac:dyDescent="0.2">
      <c r="A18" s="41" t="s">
        <v>47</v>
      </c>
      <c r="B18" s="66"/>
    </row>
    <row r="19" spans="1:2" x14ac:dyDescent="0.2">
      <c r="A19" s="41" t="s">
        <v>48</v>
      </c>
      <c r="B19" s="66"/>
    </row>
    <row r="20" spans="1:2" x14ac:dyDescent="0.2">
      <c r="A20" s="41" t="s">
        <v>25</v>
      </c>
      <c r="B20" s="66"/>
    </row>
    <row r="21" spans="1:2" x14ac:dyDescent="0.2">
      <c r="A21" s="41" t="s">
        <v>49</v>
      </c>
      <c r="B21" s="66">
        <v>4.76</v>
      </c>
    </row>
    <row r="22" spans="1:2" x14ac:dyDescent="0.2">
      <c r="A22" s="41" t="s">
        <v>50</v>
      </c>
      <c r="B22" s="66">
        <v>8.52</v>
      </c>
    </row>
    <row r="23" spans="1:2" x14ac:dyDescent="0.2">
      <c r="A23" s="41" t="s">
        <v>4</v>
      </c>
      <c r="B23" s="66">
        <v>0.62</v>
      </c>
    </row>
    <row r="24" spans="1:2" x14ac:dyDescent="0.2">
      <c r="A24" s="41" t="s">
        <v>51</v>
      </c>
      <c r="B24" s="66">
        <v>0.37</v>
      </c>
    </row>
    <row r="25" spans="1:2" x14ac:dyDescent="0.2">
      <c r="A25" s="45" t="s">
        <v>56</v>
      </c>
      <c r="B25" s="68">
        <v>0</v>
      </c>
    </row>
    <row r="26" spans="1:2" x14ac:dyDescent="0.2">
      <c r="A26" s="41" t="s">
        <v>59</v>
      </c>
      <c r="B26" s="66"/>
    </row>
    <row r="27" spans="1:2" x14ac:dyDescent="0.2">
      <c r="A27" s="41" t="s">
        <v>60</v>
      </c>
      <c r="B27" s="66"/>
    </row>
    <row r="28" spans="1:2" x14ac:dyDescent="0.2">
      <c r="A28" s="45" t="s">
        <v>61</v>
      </c>
      <c r="B28" s="66">
        <f>B6+B9+B12+B16+B25</f>
        <v>62.43</v>
      </c>
    </row>
    <row r="29" spans="1:2" x14ac:dyDescent="0.2">
      <c r="A29" s="45" t="s">
        <v>62</v>
      </c>
      <c r="B29" s="66"/>
    </row>
    <row r="30" spans="1:2" ht="25.5" x14ac:dyDescent="0.2">
      <c r="A30" s="46" t="s">
        <v>94</v>
      </c>
      <c r="B30" s="72">
        <f>(B13+B16+B27)/B32</f>
        <v>8.1431180095868508E-4</v>
      </c>
    </row>
    <row r="31" spans="1:2" x14ac:dyDescent="0.2">
      <c r="A31" s="41" t="s">
        <v>64</v>
      </c>
      <c r="B31" s="72">
        <f>B28/B32</f>
        <v>3.5625427984478431E-3</v>
      </c>
    </row>
    <row r="32" spans="1:2" x14ac:dyDescent="0.2">
      <c r="A32" s="51" t="s">
        <v>65</v>
      </c>
      <c r="B32" s="70">
        <v>17524</v>
      </c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8C0DAB-4C9B-4580-8CC1-F2DE0C99DA0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792BB18-CFFC-4162-A23D-CA4A221F43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CD1B61-9B65-4C56-BBE3-D1AC6A5AD006}">
  <ds:schemaRefs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1ca4df27-5183-4bee-9dbd-0c46c9c4aa40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B7A9ED0-7F06-4009-81B0-280EA02063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27</vt:i4>
      </vt:variant>
    </vt:vector>
  </HeadingPairs>
  <TitlesOfParts>
    <vt:vector size="27" baseType="lpstr">
      <vt:lpstr>נספח 1 מצרפי </vt:lpstr>
      <vt:lpstr>קרן י</vt:lpstr>
      <vt:lpstr>קרן ט</vt:lpstr>
      <vt:lpstr>מסלולית אגח</vt:lpstr>
      <vt:lpstr>מסלולית מניות</vt:lpstr>
      <vt:lpstr>מסלולית כללית</vt:lpstr>
      <vt:lpstr>הכשרה שקלי טווח קצר</vt:lpstr>
      <vt:lpstr>הכשרה לבני 50 ומטה</vt:lpstr>
      <vt:lpstr>הכשרה לבני 50-60</vt:lpstr>
      <vt:lpstr>הכשרה לבני 60 ומעלה</vt:lpstr>
      <vt:lpstr>הכשרה מקבלי קצבה</vt:lpstr>
      <vt:lpstr>הכשרה הלכה</vt:lpstr>
      <vt:lpstr>אלטשולר כללי</vt:lpstr>
      <vt:lpstr>אלטשולר מניות</vt:lpstr>
      <vt:lpstr>אלטשולר אגח</vt:lpstr>
      <vt:lpstr>פסגות כללי</vt:lpstr>
      <vt:lpstr>פסגות מניות</vt:lpstr>
      <vt:lpstr>פסגות אגח</vt:lpstr>
      <vt:lpstr>מיטב דש כללי</vt:lpstr>
      <vt:lpstr>מיטב דש מניות</vt:lpstr>
      <vt:lpstr>מיטב דש אגח</vt:lpstr>
      <vt:lpstr>ילין לפידות כללי </vt:lpstr>
      <vt:lpstr>ילין לפידות מניות </vt:lpstr>
      <vt:lpstr>ילין לפידות אגח </vt:lpstr>
      <vt:lpstr>אקסלנס נשואה פסיבי כללי</vt:lpstr>
      <vt:lpstr>נספח 2 </vt:lpstr>
      <vt:lpstr>נספח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הוצאות ישירות בעד ניהול השקעות לכל השנה 31.12.17 באלפי שח</dc:title>
  <dc:creator>ILDINSUR</dc:creator>
  <cp:lastModifiedBy>User</cp:lastModifiedBy>
  <cp:lastPrinted>2018-03-07T11:05:05Z</cp:lastPrinted>
  <dcterms:created xsi:type="dcterms:W3CDTF">2009-06-24T05:53:42Z</dcterms:created>
  <dcterms:modified xsi:type="dcterms:W3CDTF">2022-02-27T15:47:54Z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