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045"/>
  </bookViews>
  <sheets>
    <sheet name="30.11.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X501" i="1" s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N501" i="1" s="1"/>
  <c r="AO501" i="1" s="1"/>
  <c r="AP501" i="1" s="1"/>
  <c r="AQ501" i="1" s="1"/>
  <c r="AR501" i="1" s="1"/>
  <c r="AS501" i="1" s="1"/>
  <c r="AT501" i="1" s="1"/>
  <c r="AU501" i="1" s="1"/>
  <c r="AV501" i="1" s="1"/>
  <c r="AW501" i="1" s="1"/>
  <c r="AX501" i="1" s="1"/>
  <c r="AY501" i="1" s="1"/>
  <c r="AZ501" i="1" s="1"/>
  <c r="BA501" i="1" s="1"/>
  <c r="BB501" i="1" s="1"/>
  <c r="J495" i="1"/>
  <c r="J493" i="1"/>
  <c r="J492" i="1"/>
  <c r="CG491" i="1"/>
  <c r="CF491" i="1"/>
  <c r="CE491" i="1"/>
  <c r="CD491" i="1"/>
  <c r="CC491" i="1"/>
  <c r="CB491" i="1"/>
  <c r="CA491" i="1"/>
  <c r="BZ491" i="1"/>
  <c r="BY491" i="1"/>
  <c r="BX491" i="1"/>
  <c r="BW491" i="1"/>
  <c r="BV491" i="1"/>
  <c r="BV487" i="1" s="1"/>
  <c r="BU491" i="1"/>
  <c r="BT491" i="1"/>
  <c r="BS491" i="1"/>
  <c r="BR491" i="1"/>
  <c r="BQ491" i="1"/>
  <c r="BP491" i="1"/>
  <c r="BO491" i="1"/>
  <c r="BN491" i="1"/>
  <c r="BM491" i="1"/>
  <c r="BL491" i="1"/>
  <c r="BL487" i="1" s="1"/>
  <c r="BK491" i="1"/>
  <c r="BJ491" i="1"/>
  <c r="BJ487" i="1" s="1"/>
  <c r="BI491" i="1"/>
  <c r="BH491" i="1"/>
  <c r="BG491" i="1"/>
  <c r="BF491" i="1"/>
  <c r="BE491" i="1"/>
  <c r="BD491" i="1"/>
  <c r="BC491" i="1"/>
  <c r="BB491" i="1"/>
  <c r="BA491" i="1"/>
  <c r="AZ491" i="1"/>
  <c r="AZ487" i="1" s="1"/>
  <c r="AY491" i="1"/>
  <c r="AX491" i="1"/>
  <c r="AX487" i="1" s="1"/>
  <c r="AW491" i="1"/>
  <c r="AV491" i="1"/>
  <c r="AU491" i="1"/>
  <c r="AT491" i="1"/>
  <c r="AS491" i="1"/>
  <c r="AR491" i="1"/>
  <c r="AQ491" i="1"/>
  <c r="AP491" i="1"/>
  <c r="AO491" i="1"/>
  <c r="AN491" i="1"/>
  <c r="AN487" i="1" s="1"/>
  <c r="AM491" i="1"/>
  <c r="AL491" i="1"/>
  <c r="AL487" i="1" s="1"/>
  <c r="AK491" i="1"/>
  <c r="AJ491" i="1"/>
  <c r="AI491" i="1"/>
  <c r="AH491" i="1"/>
  <c r="AG491" i="1"/>
  <c r="AF491" i="1"/>
  <c r="AE491" i="1"/>
  <c r="AD491" i="1"/>
  <c r="AC491" i="1"/>
  <c r="AB491" i="1"/>
  <c r="AB487" i="1" s="1"/>
  <c r="AA491" i="1"/>
  <c r="Z491" i="1"/>
  <c r="Z487" i="1" s="1"/>
  <c r="Y491" i="1"/>
  <c r="X491" i="1"/>
  <c r="W491" i="1"/>
  <c r="V491" i="1"/>
  <c r="U491" i="1"/>
  <c r="T491" i="1"/>
  <c r="S491" i="1"/>
  <c r="R491" i="1"/>
  <c r="Q491" i="1"/>
  <c r="P491" i="1"/>
  <c r="P487" i="1" s="1"/>
  <c r="O491" i="1"/>
  <c r="N491" i="1"/>
  <c r="N487" i="1" s="1"/>
  <c r="M491" i="1"/>
  <c r="L491" i="1"/>
  <c r="K491" i="1"/>
  <c r="J490" i="1"/>
  <c r="J489" i="1"/>
  <c r="CG488" i="1"/>
  <c r="CF488" i="1"/>
  <c r="CE488" i="1"/>
  <c r="CD488" i="1"/>
  <c r="CC488" i="1"/>
  <c r="CC487" i="1" s="1"/>
  <c r="CB488" i="1"/>
  <c r="CA488" i="1"/>
  <c r="BZ488" i="1"/>
  <c r="BY488" i="1"/>
  <c r="BX488" i="1"/>
  <c r="BW488" i="1"/>
  <c r="BV488" i="1"/>
  <c r="BU488" i="1"/>
  <c r="BT488" i="1"/>
  <c r="BS488" i="1"/>
  <c r="BR488" i="1"/>
  <c r="BQ488" i="1"/>
  <c r="BQ487" i="1" s="1"/>
  <c r="BP488" i="1"/>
  <c r="BO488" i="1"/>
  <c r="BN488" i="1"/>
  <c r="BM488" i="1"/>
  <c r="BL488" i="1"/>
  <c r="BK488" i="1"/>
  <c r="BJ488" i="1"/>
  <c r="BI488" i="1"/>
  <c r="BH488" i="1"/>
  <c r="BH487" i="1" s="1"/>
  <c r="BG488" i="1"/>
  <c r="BF488" i="1"/>
  <c r="BE488" i="1"/>
  <c r="BE487" i="1" s="1"/>
  <c r="BD488" i="1"/>
  <c r="BC488" i="1"/>
  <c r="BB488" i="1"/>
  <c r="BA488" i="1"/>
  <c r="AZ488" i="1"/>
  <c r="AY488" i="1"/>
  <c r="AX488" i="1"/>
  <c r="AW488" i="1"/>
  <c r="AV488" i="1"/>
  <c r="AU488" i="1"/>
  <c r="AT488" i="1"/>
  <c r="AS488" i="1"/>
  <c r="AS487" i="1" s="1"/>
  <c r="AR488" i="1"/>
  <c r="AQ488" i="1"/>
  <c r="AP488" i="1"/>
  <c r="AO488" i="1"/>
  <c r="AN488" i="1"/>
  <c r="AM488" i="1"/>
  <c r="AL488" i="1"/>
  <c r="AK488" i="1"/>
  <c r="AJ488" i="1"/>
  <c r="AJ487" i="1" s="1"/>
  <c r="AI488" i="1"/>
  <c r="AH488" i="1"/>
  <c r="AG488" i="1"/>
  <c r="AG487" i="1" s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U487" i="1" s="1"/>
  <c r="T488" i="1"/>
  <c r="S488" i="1"/>
  <c r="R488" i="1"/>
  <c r="Q488" i="1"/>
  <c r="P488" i="1"/>
  <c r="O488" i="1"/>
  <c r="N488" i="1"/>
  <c r="M488" i="1"/>
  <c r="L488" i="1"/>
  <c r="K488" i="1"/>
  <c r="J485" i="1"/>
  <c r="J484" i="1"/>
  <c r="CG483" i="1"/>
  <c r="CG479" i="1" s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I479" i="1" s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K479" i="1" s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M479" i="1" s="1"/>
  <c r="L483" i="1"/>
  <c r="K483" i="1"/>
  <c r="J482" i="1"/>
  <c r="J481" i="1"/>
  <c r="CK480" i="1" s="1"/>
  <c r="CG480" i="1"/>
  <c r="CF480" i="1"/>
  <c r="CE480" i="1"/>
  <c r="CD480" i="1"/>
  <c r="CC480" i="1"/>
  <c r="CB480" i="1"/>
  <c r="CB479" i="1" s="1"/>
  <c r="CA480" i="1"/>
  <c r="BZ480" i="1"/>
  <c r="BZ479" i="1" s="1"/>
  <c r="BY480" i="1"/>
  <c r="BX480" i="1"/>
  <c r="BW480" i="1"/>
  <c r="BV480" i="1"/>
  <c r="BU480" i="1"/>
  <c r="BT480" i="1"/>
  <c r="BS480" i="1"/>
  <c r="BR480" i="1"/>
  <c r="BQ480" i="1"/>
  <c r="BP480" i="1"/>
  <c r="BP479" i="1" s="1"/>
  <c r="BO480" i="1"/>
  <c r="BN480" i="1"/>
  <c r="BN479" i="1" s="1"/>
  <c r="BM480" i="1"/>
  <c r="BL480" i="1"/>
  <c r="BK480" i="1"/>
  <c r="BJ480" i="1"/>
  <c r="BI480" i="1"/>
  <c r="BH480" i="1"/>
  <c r="BG480" i="1"/>
  <c r="BF480" i="1"/>
  <c r="BE480" i="1"/>
  <c r="BD480" i="1"/>
  <c r="BD479" i="1" s="1"/>
  <c r="BC480" i="1"/>
  <c r="BB480" i="1"/>
  <c r="BB479" i="1" s="1"/>
  <c r="BA480" i="1"/>
  <c r="AZ480" i="1"/>
  <c r="AY480" i="1"/>
  <c r="AX480" i="1"/>
  <c r="AW480" i="1"/>
  <c r="AV480" i="1"/>
  <c r="AU480" i="1"/>
  <c r="AT480" i="1"/>
  <c r="AS480" i="1"/>
  <c r="AR480" i="1"/>
  <c r="AR479" i="1" s="1"/>
  <c r="AQ480" i="1"/>
  <c r="AP480" i="1"/>
  <c r="AP479" i="1" s="1"/>
  <c r="AO480" i="1"/>
  <c r="AN480" i="1"/>
  <c r="AM480" i="1"/>
  <c r="AL480" i="1"/>
  <c r="AK480" i="1"/>
  <c r="AJ480" i="1"/>
  <c r="AI480" i="1"/>
  <c r="AH480" i="1"/>
  <c r="AG480" i="1"/>
  <c r="AF480" i="1"/>
  <c r="AF479" i="1" s="1"/>
  <c r="AE480" i="1"/>
  <c r="AD480" i="1"/>
  <c r="AD479" i="1" s="1"/>
  <c r="AC480" i="1"/>
  <c r="AB480" i="1"/>
  <c r="AA480" i="1"/>
  <c r="Z480" i="1"/>
  <c r="Y480" i="1"/>
  <c r="X480" i="1"/>
  <c r="W480" i="1"/>
  <c r="V480" i="1"/>
  <c r="U480" i="1"/>
  <c r="T480" i="1"/>
  <c r="T479" i="1" s="1"/>
  <c r="S480" i="1"/>
  <c r="R480" i="1"/>
  <c r="R479" i="1" s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D472" i="1" s="1"/>
  <c r="CC476" i="1"/>
  <c r="CB476" i="1"/>
  <c r="CA476" i="1"/>
  <c r="BZ476" i="1"/>
  <c r="BY476" i="1"/>
  <c r="BX476" i="1"/>
  <c r="BW476" i="1"/>
  <c r="BV476" i="1"/>
  <c r="BV472" i="1" s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J472" i="1" s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X472" i="1" s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N472" i="1" s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P472" i="1" s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P472" i="1" s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T472" i="1" s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A397" i="1"/>
  <c r="BZ397" i="1"/>
  <c r="BY397" i="1"/>
  <c r="BX397" i="1"/>
  <c r="BX394" i="1" s="1"/>
  <c r="BW397" i="1"/>
  <c r="BW394" i="1" s="1"/>
  <c r="BV397" i="1"/>
  <c r="BV394" i="1" s="1"/>
  <c r="BU397" i="1"/>
  <c r="BT397" i="1"/>
  <c r="BS397" i="1"/>
  <c r="BR397" i="1"/>
  <c r="BQ397" i="1"/>
  <c r="BP397" i="1"/>
  <c r="BO397" i="1"/>
  <c r="BN397" i="1"/>
  <c r="BM397" i="1"/>
  <c r="BL397" i="1"/>
  <c r="BL394" i="1" s="1"/>
  <c r="BK397" i="1"/>
  <c r="BJ397" i="1"/>
  <c r="BJ394" i="1" s="1"/>
  <c r="BI397" i="1"/>
  <c r="BH397" i="1"/>
  <c r="BG397" i="1"/>
  <c r="BF397" i="1"/>
  <c r="BE397" i="1"/>
  <c r="BD397" i="1"/>
  <c r="BC397" i="1"/>
  <c r="BB397" i="1"/>
  <c r="BA397" i="1"/>
  <c r="AZ397" i="1"/>
  <c r="AZ394" i="1" s="1"/>
  <c r="AY397" i="1"/>
  <c r="AY394" i="1" s="1"/>
  <c r="AX397" i="1"/>
  <c r="AX394" i="1" s="1"/>
  <c r="AW397" i="1"/>
  <c r="AV397" i="1"/>
  <c r="AU397" i="1"/>
  <c r="AT397" i="1"/>
  <c r="AS397" i="1"/>
  <c r="AR397" i="1"/>
  <c r="AQ397" i="1"/>
  <c r="AP397" i="1"/>
  <c r="AO397" i="1"/>
  <c r="AN397" i="1"/>
  <c r="AN394" i="1" s="1"/>
  <c r="AM397" i="1"/>
  <c r="AL397" i="1"/>
  <c r="AL394" i="1" s="1"/>
  <c r="AL393" i="1" s="1"/>
  <c r="AK397" i="1"/>
  <c r="AJ397" i="1"/>
  <c r="AI397" i="1"/>
  <c r="AH397" i="1"/>
  <c r="AG397" i="1"/>
  <c r="AF397" i="1"/>
  <c r="AE397" i="1"/>
  <c r="AD397" i="1"/>
  <c r="AC397" i="1"/>
  <c r="AB397" i="1"/>
  <c r="AB394" i="1" s="1"/>
  <c r="AA397" i="1"/>
  <c r="AA394" i="1" s="1"/>
  <c r="Z397" i="1"/>
  <c r="Z394" i="1" s="1"/>
  <c r="Z393" i="1" s="1"/>
  <c r="Y397" i="1"/>
  <c r="X397" i="1"/>
  <c r="W397" i="1"/>
  <c r="V397" i="1"/>
  <c r="U397" i="1"/>
  <c r="T397" i="1"/>
  <c r="S397" i="1"/>
  <c r="R397" i="1"/>
  <c r="Q397" i="1"/>
  <c r="P397" i="1"/>
  <c r="P394" i="1" s="1"/>
  <c r="O397" i="1"/>
  <c r="N397" i="1"/>
  <c r="N394" i="1" s="1"/>
  <c r="N393" i="1" s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D365" i="1" s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BA283" i="1" s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D257" i="1" s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R257" i="1" s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E258" i="1"/>
  <c r="CD258" i="1"/>
  <c r="CC258" i="1"/>
  <c r="CB258" i="1"/>
  <c r="CA258" i="1"/>
  <c r="BZ258" i="1"/>
  <c r="BY258" i="1"/>
  <c r="BX258" i="1"/>
  <c r="BX257" i="1" s="1"/>
  <c r="BW258" i="1"/>
  <c r="BV258" i="1"/>
  <c r="BV257" i="1" s="1"/>
  <c r="BU258" i="1"/>
  <c r="BT258" i="1"/>
  <c r="BS258" i="1"/>
  <c r="BR258" i="1"/>
  <c r="BQ258" i="1"/>
  <c r="BP258" i="1"/>
  <c r="BO258" i="1"/>
  <c r="BN258" i="1"/>
  <c r="BM258" i="1"/>
  <c r="BL258" i="1"/>
  <c r="BL257" i="1" s="1"/>
  <c r="BK258" i="1"/>
  <c r="BJ258" i="1"/>
  <c r="BJ257" i="1" s="1"/>
  <c r="BI258" i="1"/>
  <c r="BH258" i="1"/>
  <c r="BG258" i="1"/>
  <c r="BF258" i="1"/>
  <c r="BE258" i="1"/>
  <c r="BD258" i="1"/>
  <c r="BC258" i="1"/>
  <c r="BB258" i="1"/>
  <c r="BA258" i="1"/>
  <c r="AZ258" i="1"/>
  <c r="AZ257" i="1" s="1"/>
  <c r="AY258" i="1"/>
  <c r="AX258" i="1"/>
  <c r="AW258" i="1"/>
  <c r="AV258" i="1"/>
  <c r="AU258" i="1"/>
  <c r="AT258" i="1"/>
  <c r="AS258" i="1"/>
  <c r="AS257" i="1" s="1"/>
  <c r="AR258" i="1"/>
  <c r="AQ258" i="1"/>
  <c r="AP258" i="1"/>
  <c r="AO258" i="1"/>
  <c r="AN258" i="1"/>
  <c r="AN257" i="1" s="1"/>
  <c r="AM258" i="1"/>
  <c r="AL258" i="1"/>
  <c r="AK258" i="1"/>
  <c r="AJ258" i="1"/>
  <c r="AI258" i="1"/>
  <c r="AH258" i="1"/>
  <c r="AG258" i="1"/>
  <c r="AG257" i="1" s="1"/>
  <c r="AF258" i="1"/>
  <c r="AE258" i="1"/>
  <c r="AD258" i="1"/>
  <c r="AC258" i="1"/>
  <c r="AB258" i="1"/>
  <c r="AB257" i="1" s="1"/>
  <c r="AA258" i="1"/>
  <c r="Z258" i="1"/>
  <c r="Z257" i="1" s="1"/>
  <c r="Y258" i="1"/>
  <c r="X258" i="1"/>
  <c r="W258" i="1"/>
  <c r="V258" i="1"/>
  <c r="U258" i="1"/>
  <c r="U257" i="1" s="1"/>
  <c r="T258" i="1"/>
  <c r="S258" i="1"/>
  <c r="R258" i="1"/>
  <c r="Q258" i="1"/>
  <c r="P258" i="1"/>
  <c r="P257" i="1" s="1"/>
  <c r="O258" i="1"/>
  <c r="N258" i="1"/>
  <c r="N257" i="1" s="1"/>
  <c r="M258" i="1"/>
  <c r="L258" i="1"/>
  <c r="K258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D236" i="1" s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B227" i="1" s="1"/>
  <c r="CA229" i="1"/>
  <c r="CA227" i="1" s="1"/>
  <c r="BZ229" i="1"/>
  <c r="BZ227" i="1" s="1"/>
  <c r="BY229" i="1"/>
  <c r="BY227" i="1" s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U227" i="1" s="1"/>
  <c r="AT229" i="1"/>
  <c r="AS229" i="1"/>
  <c r="AS227" i="1" s="1"/>
  <c r="AR229" i="1"/>
  <c r="AR227" i="1" s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8" i="1"/>
  <c r="CK227" i="1" s="1"/>
  <c r="AT227" i="1"/>
  <c r="AE227" i="1"/>
  <c r="Y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D221" i="1"/>
  <c r="CD219" i="1" s="1"/>
  <c r="CC221" i="1"/>
  <c r="CC219" i="1" s="1"/>
  <c r="CB221" i="1"/>
  <c r="CB219" i="1" s="1"/>
  <c r="CB218" i="1" s="1"/>
  <c r="CA221" i="1"/>
  <c r="CA219" i="1" s="1"/>
  <c r="BZ221" i="1"/>
  <c r="BY221" i="1"/>
  <c r="BY219" i="1" s="1"/>
  <c r="BX221" i="1"/>
  <c r="BX219" i="1" s="1"/>
  <c r="BW221" i="1"/>
  <c r="BW219" i="1" s="1"/>
  <c r="BV221" i="1"/>
  <c r="BV219" i="1" s="1"/>
  <c r="BU221" i="1"/>
  <c r="BU219" i="1" s="1"/>
  <c r="BT221" i="1"/>
  <c r="BT219" i="1" s="1"/>
  <c r="BS221" i="1"/>
  <c r="BS219" i="1" s="1"/>
  <c r="BR221" i="1"/>
  <c r="BR219" i="1" s="1"/>
  <c r="BQ221" i="1"/>
  <c r="BQ219" i="1" s="1"/>
  <c r="BP221" i="1"/>
  <c r="BP219" i="1" s="1"/>
  <c r="BP218" i="1" s="1"/>
  <c r="BO221" i="1"/>
  <c r="BO219" i="1" s="1"/>
  <c r="BN221" i="1"/>
  <c r="BM221" i="1"/>
  <c r="BM219" i="1" s="1"/>
  <c r="BL221" i="1"/>
  <c r="BL219" i="1" s="1"/>
  <c r="BK221" i="1"/>
  <c r="BK219" i="1" s="1"/>
  <c r="BJ221" i="1"/>
  <c r="BJ219" i="1" s="1"/>
  <c r="BI221" i="1"/>
  <c r="BI219" i="1" s="1"/>
  <c r="BH221" i="1"/>
  <c r="BH219" i="1" s="1"/>
  <c r="BG221" i="1"/>
  <c r="BG219" i="1" s="1"/>
  <c r="BF221" i="1"/>
  <c r="BF219" i="1" s="1"/>
  <c r="BE221" i="1"/>
  <c r="BE219" i="1" s="1"/>
  <c r="BD221" i="1"/>
  <c r="BD219" i="1" s="1"/>
  <c r="BD218" i="1" s="1"/>
  <c r="BC221" i="1"/>
  <c r="BC219" i="1" s="1"/>
  <c r="BC218" i="1" s="1"/>
  <c r="BB221" i="1"/>
  <c r="BA221" i="1"/>
  <c r="BA219" i="1" s="1"/>
  <c r="AZ221" i="1"/>
  <c r="AZ219" i="1" s="1"/>
  <c r="AY221" i="1"/>
  <c r="AY219" i="1" s="1"/>
  <c r="AX221" i="1"/>
  <c r="AX219" i="1" s="1"/>
  <c r="AX218" i="1" s="1"/>
  <c r="AW221" i="1"/>
  <c r="AW219" i="1" s="1"/>
  <c r="AV221" i="1"/>
  <c r="AV219" i="1" s="1"/>
  <c r="AU221" i="1"/>
  <c r="AU219" i="1" s="1"/>
  <c r="AT221" i="1"/>
  <c r="AT219" i="1" s="1"/>
  <c r="AS221" i="1"/>
  <c r="AS219" i="1" s="1"/>
  <c r="AR221" i="1"/>
  <c r="AR219" i="1" s="1"/>
  <c r="AQ221" i="1"/>
  <c r="AQ219" i="1" s="1"/>
  <c r="AQ218" i="1" s="1"/>
  <c r="AP221" i="1"/>
  <c r="AO221" i="1"/>
  <c r="AO219" i="1" s="1"/>
  <c r="AN221" i="1"/>
  <c r="AN219" i="1" s="1"/>
  <c r="AM221" i="1"/>
  <c r="AM219" i="1" s="1"/>
  <c r="AL221" i="1"/>
  <c r="AL219" i="1" s="1"/>
  <c r="AK221" i="1"/>
  <c r="AK219" i="1" s="1"/>
  <c r="AJ221" i="1"/>
  <c r="AJ219" i="1" s="1"/>
  <c r="AI221" i="1"/>
  <c r="AI219" i="1" s="1"/>
  <c r="AH221" i="1"/>
  <c r="AH219" i="1" s="1"/>
  <c r="AG221" i="1"/>
  <c r="AG219" i="1" s="1"/>
  <c r="AF221" i="1"/>
  <c r="AF219" i="1" s="1"/>
  <c r="AF218" i="1" s="1"/>
  <c r="AE221" i="1"/>
  <c r="AE219" i="1" s="1"/>
  <c r="AD221" i="1"/>
  <c r="AC221" i="1"/>
  <c r="AC219" i="1" s="1"/>
  <c r="AB221" i="1"/>
  <c r="AB219" i="1" s="1"/>
  <c r="AA221" i="1"/>
  <c r="AA219" i="1" s="1"/>
  <c r="Z221" i="1"/>
  <c r="Z219" i="1" s="1"/>
  <c r="Y221" i="1"/>
  <c r="Y219" i="1" s="1"/>
  <c r="X221" i="1"/>
  <c r="X219" i="1" s="1"/>
  <c r="W221" i="1"/>
  <c r="W219" i="1" s="1"/>
  <c r="V221" i="1"/>
  <c r="V219" i="1" s="1"/>
  <c r="U221" i="1"/>
  <c r="U219" i="1" s="1"/>
  <c r="T221" i="1"/>
  <c r="T219" i="1" s="1"/>
  <c r="T218" i="1" s="1"/>
  <c r="S221" i="1"/>
  <c r="S219" i="1" s="1"/>
  <c r="S218" i="1" s="1"/>
  <c r="R221" i="1"/>
  <c r="Q221" i="1"/>
  <c r="Q219" i="1" s="1"/>
  <c r="P221" i="1"/>
  <c r="P219" i="1" s="1"/>
  <c r="O221" i="1"/>
  <c r="O219" i="1" s="1"/>
  <c r="N221" i="1"/>
  <c r="N219" i="1" s="1"/>
  <c r="M221" i="1"/>
  <c r="M219" i="1" s="1"/>
  <c r="L221" i="1"/>
  <c r="L219" i="1" s="1"/>
  <c r="K221" i="1"/>
  <c r="J220" i="1"/>
  <c r="CK219" i="1" s="1"/>
  <c r="BZ219" i="1"/>
  <c r="BN219" i="1"/>
  <c r="BB219" i="1"/>
  <c r="AP219" i="1"/>
  <c r="AD219" i="1"/>
  <c r="R219" i="1"/>
  <c r="R218" i="1" s="1"/>
  <c r="J216" i="1"/>
  <c r="CK215" i="1" s="1"/>
  <c r="J215" i="1"/>
  <c r="CK214" i="1" s="1"/>
  <c r="CG214" i="1"/>
  <c r="CF214" i="1"/>
  <c r="CE214" i="1"/>
  <c r="CD214" i="1"/>
  <c r="CD210" i="1" s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R210" i="1" s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F210" i="1" s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T210" i="1" s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H210" i="1" s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V210" i="1" s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F198" i="1" s="1"/>
  <c r="CE199" i="1"/>
  <c r="CD199" i="1"/>
  <c r="CC199" i="1"/>
  <c r="CB199" i="1"/>
  <c r="CA199" i="1"/>
  <c r="CA198" i="1" s="1"/>
  <c r="BZ199" i="1"/>
  <c r="BY199" i="1"/>
  <c r="BX199" i="1"/>
  <c r="BW199" i="1"/>
  <c r="BV199" i="1"/>
  <c r="BU199" i="1"/>
  <c r="BT199" i="1"/>
  <c r="BT198" i="1" s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H198" i="1" s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V198" i="1" s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J198" i="1" s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X198" i="1" s="1"/>
  <c r="W199" i="1"/>
  <c r="V199" i="1"/>
  <c r="U199" i="1"/>
  <c r="T199" i="1"/>
  <c r="S199" i="1"/>
  <c r="S198" i="1" s="1"/>
  <c r="R199" i="1"/>
  <c r="Q199" i="1"/>
  <c r="P199" i="1"/>
  <c r="O199" i="1"/>
  <c r="N199" i="1"/>
  <c r="M199" i="1"/>
  <c r="L199" i="1"/>
  <c r="L198" i="1" s="1"/>
  <c r="K199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C190" i="1" s="1"/>
  <c r="CB192" i="1"/>
  <c r="CB190" i="1" s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W192" i="1"/>
  <c r="AW190" i="1" s="1"/>
  <c r="AV192" i="1"/>
  <c r="AV190" i="1" s="1"/>
  <c r="AU192" i="1"/>
  <c r="AU190" i="1" s="1"/>
  <c r="AT192" i="1"/>
  <c r="AS192" i="1"/>
  <c r="AS190" i="1" s="1"/>
  <c r="AR192" i="1"/>
  <c r="AR190" i="1" s="1"/>
  <c r="AQ192" i="1"/>
  <c r="AQ190" i="1" s="1"/>
  <c r="AP192" i="1"/>
  <c r="AP190" i="1" s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G192" i="1"/>
  <c r="AG190" i="1" s="1"/>
  <c r="AF192" i="1"/>
  <c r="AF190" i="1" s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BV190" i="1"/>
  <c r="AX190" i="1"/>
  <c r="AT190" i="1"/>
  <c r="AH190" i="1"/>
  <c r="Z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G176" i="1" s="1"/>
  <c r="CF177" i="1"/>
  <c r="CE177" i="1"/>
  <c r="CE176" i="1" s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M176" i="1" s="1"/>
  <c r="BL177" i="1"/>
  <c r="BK177" i="1"/>
  <c r="BJ177" i="1"/>
  <c r="BI177" i="1"/>
  <c r="BH177" i="1"/>
  <c r="BG177" i="1"/>
  <c r="BG176" i="1" s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O176" i="1" s="1"/>
  <c r="AN177" i="1"/>
  <c r="AM177" i="1"/>
  <c r="AL177" i="1"/>
  <c r="AK177" i="1"/>
  <c r="AJ177" i="1"/>
  <c r="AI177" i="1"/>
  <c r="AI176" i="1" s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Q176" i="1" s="1"/>
  <c r="P177" i="1"/>
  <c r="O177" i="1"/>
  <c r="N177" i="1"/>
  <c r="M177" i="1"/>
  <c r="M176" i="1" s="1"/>
  <c r="L177" i="1"/>
  <c r="K177" i="1"/>
  <c r="K176" i="1" s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W167" i="1" s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M167" i="1" s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BA167" i="1" s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O167" i="1" s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C167" i="1" s="1"/>
  <c r="AB168" i="1"/>
  <c r="AA168" i="1"/>
  <c r="Z168" i="1"/>
  <c r="Z167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N167" i="1" s="1"/>
  <c r="M168" i="1"/>
  <c r="L168" i="1"/>
  <c r="K168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E158" i="1" s="1"/>
  <c r="CE157" i="1" s="1"/>
  <c r="CD159" i="1"/>
  <c r="CD158" i="1" s="1"/>
  <c r="CD157" i="1" s="1"/>
  <c r="CC159" i="1"/>
  <c r="CC158" i="1" s="1"/>
  <c r="CC157" i="1" s="1"/>
  <c r="CB159" i="1"/>
  <c r="CB158" i="1" s="1"/>
  <c r="CB157" i="1" s="1"/>
  <c r="CA159" i="1"/>
  <c r="CA158" i="1" s="1"/>
  <c r="CA157" i="1" s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Q158" i="1" s="1"/>
  <c r="AQ157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M158" i="1" s="1"/>
  <c r="AM157" i="1" s="1"/>
  <c r="AL159" i="1"/>
  <c r="AL158" i="1" s="1"/>
  <c r="AL157" i="1" s="1"/>
  <c r="AK159" i="1"/>
  <c r="AK158" i="1" s="1"/>
  <c r="AK157" i="1" s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G158" i="1" s="1"/>
  <c r="AG157" i="1" s="1"/>
  <c r="AF159" i="1"/>
  <c r="AF158" i="1" s="1"/>
  <c r="AF157" i="1" s="1"/>
  <c r="AE159" i="1"/>
  <c r="AE158" i="1" s="1"/>
  <c r="AE157" i="1" s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AA158" i="1" s="1"/>
  <c r="AA157" i="1" s="1"/>
  <c r="Z159" i="1"/>
  <c r="Z158" i="1" s="1"/>
  <c r="Z157" i="1" s="1"/>
  <c r="Y159" i="1"/>
  <c r="Y158" i="1" s="1"/>
  <c r="Y157" i="1" s="1"/>
  <c r="X159" i="1"/>
  <c r="X158" i="1" s="1"/>
  <c r="X157" i="1" s="1"/>
  <c r="W159" i="1"/>
  <c r="W158" i="1" s="1"/>
  <c r="W157" i="1" s="1"/>
  <c r="V159" i="1"/>
  <c r="V158" i="1" s="1"/>
  <c r="V157" i="1" s="1"/>
  <c r="U159" i="1"/>
  <c r="U158" i="1" s="1"/>
  <c r="U157" i="1" s="1"/>
  <c r="T159" i="1"/>
  <c r="T158" i="1" s="1"/>
  <c r="T157" i="1" s="1"/>
  <c r="S159" i="1"/>
  <c r="S158" i="1" s="1"/>
  <c r="S157" i="1" s="1"/>
  <c r="R159" i="1"/>
  <c r="R158" i="1" s="1"/>
  <c r="R157" i="1" s="1"/>
  <c r="Q159" i="1"/>
  <c r="Q158" i="1" s="1"/>
  <c r="Q157" i="1" s="1"/>
  <c r="P159" i="1"/>
  <c r="P158" i="1" s="1"/>
  <c r="P157" i="1" s="1"/>
  <c r="O159" i="1"/>
  <c r="O158" i="1" s="1"/>
  <c r="O157" i="1" s="1"/>
  <c r="N159" i="1"/>
  <c r="N158" i="1" s="1"/>
  <c r="N157" i="1" s="1"/>
  <c r="M159" i="1"/>
  <c r="M158" i="1" s="1"/>
  <c r="M157" i="1" s="1"/>
  <c r="L159" i="1"/>
  <c r="L158" i="1" s="1"/>
  <c r="L157" i="1" s="1"/>
  <c r="K159" i="1"/>
  <c r="K158" i="1" s="1"/>
  <c r="K157" i="1" s="1"/>
  <c r="H159" i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C136" i="1" s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Q136" i="1" s="1"/>
  <c r="P137" i="1"/>
  <c r="O137" i="1"/>
  <c r="N137" i="1"/>
  <c r="M137" i="1"/>
  <c r="L137" i="1"/>
  <c r="L136" i="1" s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Z99" i="1" s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N99" i="1" s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B99" i="1" s="1"/>
  <c r="BA100" i="1"/>
  <c r="AZ100" i="1"/>
  <c r="AY100" i="1"/>
  <c r="AX100" i="1"/>
  <c r="AW100" i="1"/>
  <c r="AV100" i="1"/>
  <c r="AU100" i="1"/>
  <c r="AT100" i="1"/>
  <c r="AS100" i="1"/>
  <c r="AR100" i="1"/>
  <c r="AR99" i="1" s="1"/>
  <c r="AQ100" i="1"/>
  <c r="AP100" i="1"/>
  <c r="AP99" i="1" s="1"/>
  <c r="AO100" i="1"/>
  <c r="AN100" i="1"/>
  <c r="AM100" i="1"/>
  <c r="AL100" i="1"/>
  <c r="AK100" i="1"/>
  <c r="AJ100" i="1"/>
  <c r="AI100" i="1"/>
  <c r="AH100" i="1"/>
  <c r="AG100" i="1"/>
  <c r="AF100" i="1"/>
  <c r="AF99" i="1" s="1"/>
  <c r="AE100" i="1"/>
  <c r="AD100" i="1"/>
  <c r="AD99" i="1" s="1"/>
  <c r="AC100" i="1"/>
  <c r="AB100" i="1"/>
  <c r="AA100" i="1"/>
  <c r="Z100" i="1"/>
  <c r="Y100" i="1"/>
  <c r="X100" i="1"/>
  <c r="W100" i="1"/>
  <c r="V100" i="1"/>
  <c r="U100" i="1"/>
  <c r="T100" i="1"/>
  <c r="T99" i="1" s="1"/>
  <c r="S100" i="1"/>
  <c r="R100" i="1"/>
  <c r="R99" i="1" s="1"/>
  <c r="Q100" i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S47" i="1" s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U47" i="1" s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C47" i="1" s="1"/>
  <c r="AB48" i="1"/>
  <c r="AA48" i="1"/>
  <c r="Z48" i="1"/>
  <c r="Y48" i="1"/>
  <c r="X48" i="1"/>
  <c r="W48" i="1"/>
  <c r="W47" i="1" s="1"/>
  <c r="V48" i="1"/>
  <c r="U48" i="1"/>
  <c r="T48" i="1"/>
  <c r="S48" i="1"/>
  <c r="R48" i="1"/>
  <c r="Q48" i="1"/>
  <c r="P48" i="1"/>
  <c r="O48" i="1"/>
  <c r="N48" i="1"/>
  <c r="M48" i="1"/>
  <c r="L48" i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D27" i="1" s="1"/>
  <c r="CC28" i="1"/>
  <c r="CC27" i="1" s="1"/>
  <c r="CB28" i="1"/>
  <c r="CA28" i="1"/>
  <c r="BZ28" i="1"/>
  <c r="BZ27" i="1" s="1"/>
  <c r="BY28" i="1"/>
  <c r="BX28" i="1"/>
  <c r="BX27" i="1" s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O28" i="1"/>
  <c r="BN28" i="1"/>
  <c r="BM28" i="1"/>
  <c r="BL28" i="1"/>
  <c r="BL27" i="1" s="1"/>
  <c r="BK28" i="1"/>
  <c r="BK27" i="1" s="1"/>
  <c r="BJ28" i="1"/>
  <c r="BJ27" i="1" s="1"/>
  <c r="BI28" i="1"/>
  <c r="BI27" i="1" s="1"/>
  <c r="BH28" i="1"/>
  <c r="BG28" i="1"/>
  <c r="BG27" i="1" s="1"/>
  <c r="BF28" i="1"/>
  <c r="BF27" i="1" s="1"/>
  <c r="BE28" i="1"/>
  <c r="BE27" i="1" s="1"/>
  <c r="BD28" i="1"/>
  <c r="BC28" i="1"/>
  <c r="BB28" i="1"/>
  <c r="BB27" i="1" s="1"/>
  <c r="BA28" i="1"/>
  <c r="BA27" i="1" s="1"/>
  <c r="AZ28" i="1"/>
  <c r="AZ27" i="1" s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D28" i="1"/>
  <c r="AD27" i="1" s="1"/>
  <c r="AC28" i="1"/>
  <c r="AC27" i="1" s="1"/>
  <c r="AB28" i="1"/>
  <c r="AB27" i="1" s="1"/>
  <c r="AA28" i="1"/>
  <c r="AA27" i="1" s="1"/>
  <c r="Z28" i="1"/>
  <c r="Z27" i="1" s="1"/>
  <c r="Y28" i="1"/>
  <c r="Y27" i="1" s="1"/>
  <c r="X28" i="1"/>
  <c r="W28" i="1"/>
  <c r="W27" i="1" s="1"/>
  <c r="V28" i="1"/>
  <c r="V27" i="1" s="1"/>
  <c r="U28" i="1"/>
  <c r="U27" i="1" s="1"/>
  <c r="T28" i="1"/>
  <c r="T27" i="1" s="1"/>
  <c r="S28" i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CB27" i="1"/>
  <c r="CA27" i="1"/>
  <c r="BY27" i="1"/>
  <c r="BP27" i="1"/>
  <c r="BO27" i="1"/>
  <c r="BN27" i="1"/>
  <c r="BM27" i="1"/>
  <c r="BH27" i="1"/>
  <c r="BD27" i="1"/>
  <c r="BC27" i="1"/>
  <c r="AQ27" i="1"/>
  <c r="AE27" i="1"/>
  <c r="X27" i="1"/>
  <c r="S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L14" i="1"/>
  <c r="AL13" i="1" s="1"/>
  <c r="AK14" i="1"/>
  <c r="AK13" i="1" s="1"/>
  <c r="AJ14" i="1"/>
  <c r="AJ13" i="1" s="1"/>
  <c r="AI14" i="1"/>
  <c r="AI13" i="1" s="1"/>
  <c r="AH14" i="1"/>
  <c r="AH13" i="1" s="1"/>
  <c r="AG14" i="1"/>
  <c r="AG13" i="1" s="1"/>
  <c r="AF14" i="1"/>
  <c r="AF13" i="1" s="1"/>
  <c r="AE14" i="1"/>
  <c r="AE13" i="1" s="1"/>
  <c r="AD14" i="1"/>
  <c r="AD13" i="1" s="1"/>
  <c r="AC14" i="1"/>
  <c r="AC13" i="1" s="1"/>
  <c r="AB14" i="1"/>
  <c r="AB13" i="1" s="1"/>
  <c r="AA14" i="1"/>
  <c r="AA13" i="1" s="1"/>
  <c r="Z14" i="1"/>
  <c r="Z13" i="1" s="1"/>
  <c r="Y14" i="1"/>
  <c r="Y13" i="1" s="1"/>
  <c r="U14" i="1"/>
  <c r="U13" i="1" s="1"/>
  <c r="T14" i="1"/>
  <c r="T13" i="1" s="1"/>
  <c r="S14" i="1"/>
  <c r="S13" i="1" s="1"/>
  <c r="R14" i="1"/>
  <c r="R13" i="1" s="1"/>
  <c r="Q14" i="1"/>
  <c r="Q13" i="1" s="1"/>
  <c r="P14" i="1"/>
  <c r="P13" i="1" s="1"/>
  <c r="P12" i="1" s="1"/>
  <c r="O14" i="1"/>
  <c r="O13" i="1" s="1"/>
  <c r="M14" i="1"/>
  <c r="M13" i="1" s="1"/>
  <c r="CG13" i="1"/>
  <c r="CF13" i="1"/>
  <c r="CE13" i="1"/>
  <c r="CD13" i="1"/>
  <c r="CC13" i="1"/>
  <c r="CB13" i="1"/>
  <c r="CA13" i="1"/>
  <c r="BZ13" i="1"/>
  <c r="BY13" i="1"/>
  <c r="BX13" i="1"/>
  <c r="BX12" i="1" s="1"/>
  <c r="BW13" i="1"/>
  <c r="BV13" i="1"/>
  <c r="BU13" i="1"/>
  <c r="BT13" i="1"/>
  <c r="BS13" i="1"/>
  <c r="BR13" i="1"/>
  <c r="BQ13" i="1"/>
  <c r="BP13" i="1"/>
  <c r="BO13" i="1"/>
  <c r="BN13" i="1"/>
  <c r="BN12" i="1" s="1"/>
  <c r="BM13" i="1"/>
  <c r="BL13" i="1"/>
  <c r="BL12" i="1" s="1"/>
  <c r="BK13" i="1"/>
  <c r="BJ13" i="1"/>
  <c r="BI13" i="1"/>
  <c r="BH13" i="1"/>
  <c r="BG13" i="1"/>
  <c r="BF13" i="1"/>
  <c r="BE13" i="1"/>
  <c r="BD13" i="1"/>
  <c r="BC13" i="1"/>
  <c r="BB13" i="1"/>
  <c r="BB12" i="1" s="1"/>
  <c r="BA13" i="1"/>
  <c r="AZ13" i="1"/>
  <c r="AZ12" i="1" s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X13" i="1"/>
  <c r="W13" i="1"/>
  <c r="V13" i="1"/>
  <c r="N13" i="1"/>
  <c r="L13" i="1"/>
  <c r="K13" i="1"/>
  <c r="A12" i="1"/>
  <c r="A13" i="1" s="1"/>
  <c r="A14" i="1" s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A2" i="1"/>
  <c r="AZ2" i="1" s="1"/>
  <c r="L2" i="1"/>
  <c r="CI1" i="1"/>
  <c r="CI96" i="1" s="1"/>
  <c r="B1" i="1"/>
  <c r="L10" i="1" s="1"/>
  <c r="A1" i="1"/>
  <c r="BC10" i="1"/>
  <c r="BB10" i="1"/>
  <c r="CL8" i="1"/>
  <c r="BB9" i="1"/>
  <c r="AZ9" i="1"/>
  <c r="AF37" i="1" l="1"/>
  <c r="U218" i="1"/>
  <c r="L257" i="1"/>
  <c r="X257" i="1"/>
  <c r="AJ257" i="1"/>
  <c r="AV257" i="1"/>
  <c r="BH257" i="1"/>
  <c r="BT257" i="1"/>
  <c r="CF257" i="1"/>
  <c r="CF235" i="1" s="1"/>
  <c r="AX393" i="1"/>
  <c r="BJ393" i="1"/>
  <c r="BV393" i="1"/>
  <c r="R487" i="1"/>
  <c r="AD487" i="1"/>
  <c r="AP487" i="1"/>
  <c r="BB487" i="1"/>
  <c r="BN487" i="1"/>
  <c r="BZ487" i="1"/>
  <c r="P210" i="1"/>
  <c r="AB210" i="1"/>
  <c r="AN210" i="1"/>
  <c r="AZ210" i="1"/>
  <c r="BL210" i="1"/>
  <c r="BX210" i="1"/>
  <c r="O257" i="1"/>
  <c r="AA257" i="1"/>
  <c r="AM257" i="1"/>
  <c r="AY257" i="1"/>
  <c r="BK257" i="1"/>
  <c r="BW257" i="1"/>
  <c r="BK419" i="1"/>
  <c r="M136" i="1"/>
  <c r="Y136" i="1"/>
  <c r="AK136" i="1"/>
  <c r="CC167" i="1"/>
  <c r="CC156" i="1" s="1"/>
  <c r="V236" i="1"/>
  <c r="AH236" i="1"/>
  <c r="AT236" i="1"/>
  <c r="BF236" i="1"/>
  <c r="BR236" i="1"/>
  <c r="AI167" i="1"/>
  <c r="AU167" i="1"/>
  <c r="BG167" i="1"/>
  <c r="BG156" i="1" s="1"/>
  <c r="CE167" i="1"/>
  <c r="CE156" i="1" s="1"/>
  <c r="BK218" i="1"/>
  <c r="BW218" i="1"/>
  <c r="AP257" i="1"/>
  <c r="BB257" i="1"/>
  <c r="BN257" i="1"/>
  <c r="BZ257" i="1"/>
  <c r="BA419" i="1"/>
  <c r="U472" i="1"/>
  <c r="AG472" i="1"/>
  <c r="AS472" i="1"/>
  <c r="W479" i="1"/>
  <c r="AU479" i="1"/>
  <c r="BS479" i="1"/>
  <c r="BS471" i="1" s="1"/>
  <c r="BQ47" i="1"/>
  <c r="T457" i="1"/>
  <c r="AF457" i="1"/>
  <c r="AR457" i="1"/>
  <c r="BD457" i="1"/>
  <c r="BP457" i="1"/>
  <c r="CB457" i="1"/>
  <c r="V464" i="1"/>
  <c r="AH464" i="1"/>
  <c r="AT464" i="1"/>
  <c r="BF464" i="1"/>
  <c r="BR464" i="1"/>
  <c r="CD464" i="1"/>
  <c r="V472" i="1"/>
  <c r="AH472" i="1"/>
  <c r="AT472" i="1"/>
  <c r="BF472" i="1"/>
  <c r="BR472" i="1"/>
  <c r="AS47" i="1"/>
  <c r="AE12" i="1"/>
  <c r="AP218" i="1"/>
  <c r="U176" i="1"/>
  <c r="AG176" i="1"/>
  <c r="AS176" i="1"/>
  <c r="BE176" i="1"/>
  <c r="BQ176" i="1"/>
  <c r="CC176" i="1"/>
  <c r="CA218" i="1"/>
  <c r="S283" i="1"/>
  <c r="BO283" i="1"/>
  <c r="U47" i="1"/>
  <c r="T487" i="1"/>
  <c r="AF487" i="1"/>
  <c r="AR487" i="1"/>
  <c r="BD487" i="1"/>
  <c r="BP487" i="1"/>
  <c r="CB487" i="1"/>
  <c r="Q115" i="1"/>
  <c r="AC115" i="1"/>
  <c r="AO115" i="1"/>
  <c r="BA115" i="1"/>
  <c r="BM115" i="1"/>
  <c r="BY115" i="1"/>
  <c r="S464" i="1"/>
  <c r="AQ464" i="1"/>
  <c r="BC464" i="1"/>
  <c r="U479" i="1"/>
  <c r="AG479" i="1"/>
  <c r="AG471" i="1" s="1"/>
  <c r="AS479" i="1"/>
  <c r="BE479" i="1"/>
  <c r="BQ479" i="1"/>
  <c r="CC479" i="1"/>
  <c r="BA47" i="1"/>
  <c r="U167" i="1"/>
  <c r="U156" i="1" s="1"/>
  <c r="AG167" i="1"/>
  <c r="AS167" i="1"/>
  <c r="BE167" i="1"/>
  <c r="BQ167" i="1"/>
  <c r="BQ156" i="1" s="1"/>
  <c r="Q479" i="1"/>
  <c r="AC479" i="1"/>
  <c r="AO479" i="1"/>
  <c r="BA479" i="1"/>
  <c r="BM479" i="1"/>
  <c r="BY479" i="1"/>
  <c r="U77" i="1"/>
  <c r="AG77" i="1"/>
  <c r="AS77" i="1"/>
  <c r="BE77" i="1"/>
  <c r="BQ77" i="1"/>
  <c r="CC77" i="1"/>
  <c r="O198" i="1"/>
  <c r="AA198" i="1"/>
  <c r="AM198" i="1"/>
  <c r="AY198" i="1"/>
  <c r="BK198" i="1"/>
  <c r="BW198" i="1"/>
  <c r="S47" i="1"/>
  <c r="AE47" i="1"/>
  <c r="AQ47" i="1"/>
  <c r="BC47" i="1"/>
  <c r="BO47" i="1"/>
  <c r="CA47" i="1"/>
  <c r="CA46" i="1" s="1"/>
  <c r="CC198" i="1"/>
  <c r="Q77" i="1"/>
  <c r="AA176" i="1"/>
  <c r="AG218" i="1"/>
  <c r="L236" i="1"/>
  <c r="L235" i="1" s="1"/>
  <c r="X236" i="1"/>
  <c r="AJ236" i="1"/>
  <c r="BE257" i="1"/>
  <c r="BQ257" i="1"/>
  <c r="BU60" i="1"/>
  <c r="T167" i="1"/>
  <c r="BD167" i="1"/>
  <c r="BD156" i="1" s="1"/>
  <c r="CB167" i="1"/>
  <c r="W419" i="1"/>
  <c r="W418" i="1" s="1"/>
  <c r="CE419" i="1"/>
  <c r="CE418" i="1" s="1"/>
  <c r="W457" i="1"/>
  <c r="BG457" i="1"/>
  <c r="AO156" i="1"/>
  <c r="BM156" i="1"/>
  <c r="T37" i="1"/>
  <c r="T26" i="1" s="1"/>
  <c r="AR37" i="1"/>
  <c r="AR26" i="1" s="1"/>
  <c r="BD37" i="1"/>
  <c r="BD26" i="1" s="1"/>
  <c r="BP37" i="1"/>
  <c r="CB37" i="1"/>
  <c r="CB26" i="1" s="1"/>
  <c r="Q47" i="1"/>
  <c r="AO47" i="1"/>
  <c r="BM47" i="1"/>
  <c r="BY47" i="1"/>
  <c r="T236" i="1"/>
  <c r="AF236" i="1"/>
  <c r="AR236" i="1"/>
  <c r="R236" i="1"/>
  <c r="R235" i="1" s="1"/>
  <c r="AD236" i="1"/>
  <c r="AD235" i="1" s="1"/>
  <c r="AP236" i="1"/>
  <c r="BB236" i="1"/>
  <c r="BB235" i="1" s="1"/>
  <c r="BN236" i="1"/>
  <c r="BN235" i="1" s="1"/>
  <c r="BZ236" i="1"/>
  <c r="O176" i="1"/>
  <c r="AM176" i="1"/>
  <c r="BK176" i="1"/>
  <c r="BW176" i="1"/>
  <c r="T471" i="1"/>
  <c r="N115" i="1"/>
  <c r="Z115" i="1"/>
  <c r="AL115" i="1"/>
  <c r="AX115" i="1"/>
  <c r="BJ115" i="1"/>
  <c r="BV115" i="1"/>
  <c r="V115" i="1"/>
  <c r="AT115" i="1"/>
  <c r="BF115" i="1"/>
  <c r="BR115" i="1"/>
  <c r="CD115" i="1"/>
  <c r="BA156" i="1"/>
  <c r="P176" i="1"/>
  <c r="AB176" i="1"/>
  <c r="AN176" i="1"/>
  <c r="AZ176" i="1"/>
  <c r="BL176" i="1"/>
  <c r="BX176" i="1"/>
  <c r="AS12" i="1"/>
  <c r="BE12" i="1"/>
  <c r="BQ12" i="1"/>
  <c r="CC12" i="1"/>
  <c r="AS218" i="1"/>
  <c r="X235" i="1"/>
  <c r="AJ235" i="1"/>
  <c r="AC394" i="1"/>
  <c r="AC393" i="1" s="1"/>
  <c r="BA394" i="1"/>
  <c r="BA393" i="1" s="1"/>
  <c r="BM394" i="1"/>
  <c r="BM393" i="1" s="1"/>
  <c r="BY394" i="1"/>
  <c r="BY393" i="1" s="1"/>
  <c r="AG12" i="1"/>
  <c r="CB12" i="1"/>
  <c r="AT12" i="1"/>
  <c r="BF12" i="1"/>
  <c r="BR12" i="1"/>
  <c r="CD12" i="1"/>
  <c r="V37" i="1"/>
  <c r="AH37" i="1"/>
  <c r="AH26" i="1" s="1"/>
  <c r="AT37" i="1"/>
  <c r="AT26" i="1" s="1"/>
  <c r="L99" i="1"/>
  <c r="X99" i="1"/>
  <c r="AJ99" i="1"/>
  <c r="AV99" i="1"/>
  <c r="AV98" i="1" s="1"/>
  <c r="BH99" i="1"/>
  <c r="BT99" i="1"/>
  <c r="CF99" i="1"/>
  <c r="V198" i="1"/>
  <c r="AH198" i="1"/>
  <c r="AT198" i="1"/>
  <c r="BF198" i="1"/>
  <c r="BR198" i="1"/>
  <c r="CD198" i="1"/>
  <c r="AT218" i="1"/>
  <c r="V457" i="1"/>
  <c r="V456" i="1" s="1"/>
  <c r="AH457" i="1"/>
  <c r="AH456" i="1" s="1"/>
  <c r="AT457" i="1"/>
  <c r="BF457" i="1"/>
  <c r="BF456" i="1" s="1"/>
  <c r="BR457" i="1"/>
  <c r="CD457" i="1"/>
  <c r="BD12" i="1"/>
  <c r="V12" i="1"/>
  <c r="CB156" i="1"/>
  <c r="AF167" i="1"/>
  <c r="AR167" i="1"/>
  <c r="S176" i="1"/>
  <c r="AE176" i="1"/>
  <c r="AQ176" i="1"/>
  <c r="P236" i="1"/>
  <c r="P235" i="1" s="1"/>
  <c r="AB236" i="1"/>
  <c r="AN236" i="1"/>
  <c r="AZ236" i="1"/>
  <c r="AZ235" i="1" s="1"/>
  <c r="BL236" i="1"/>
  <c r="BX236" i="1"/>
  <c r="BX235" i="1" s="1"/>
  <c r="P310" i="1"/>
  <c r="AB310" i="1"/>
  <c r="AN310" i="1"/>
  <c r="AZ310" i="1"/>
  <c r="BL310" i="1"/>
  <c r="BX310" i="1"/>
  <c r="V365" i="1"/>
  <c r="AH365" i="1"/>
  <c r="AT365" i="1"/>
  <c r="BF365" i="1"/>
  <c r="BR365" i="1"/>
  <c r="AN365" i="1"/>
  <c r="K457" i="1"/>
  <c r="AI457" i="1"/>
  <c r="AU457" i="1"/>
  <c r="BS457" i="1"/>
  <c r="CE457" i="1"/>
  <c r="CE456" i="1" s="1"/>
  <c r="M464" i="1"/>
  <c r="Y464" i="1"/>
  <c r="AK464" i="1"/>
  <c r="AW464" i="1"/>
  <c r="BI464" i="1"/>
  <c r="BU464" i="1"/>
  <c r="CG464" i="1"/>
  <c r="Q198" i="1"/>
  <c r="AJ218" i="1"/>
  <c r="CA60" i="1"/>
  <c r="S136" i="1"/>
  <c r="M198" i="1"/>
  <c r="Y198" i="1"/>
  <c r="AK198" i="1"/>
  <c r="AW198" i="1"/>
  <c r="BI198" i="1"/>
  <c r="BU198" i="1"/>
  <c r="R210" i="1"/>
  <c r="AD210" i="1"/>
  <c r="CC257" i="1"/>
  <c r="BD257" i="1"/>
  <c r="AD310" i="1"/>
  <c r="AI156" i="1"/>
  <c r="AX12" i="1"/>
  <c r="BJ12" i="1"/>
  <c r="BV12" i="1"/>
  <c r="P47" i="1"/>
  <c r="AB47" i="1"/>
  <c r="AN47" i="1"/>
  <c r="AZ47" i="1"/>
  <c r="BL47" i="1"/>
  <c r="W156" i="1"/>
  <c r="K167" i="1"/>
  <c r="BS167" i="1"/>
  <c r="BS156" i="1" s="1"/>
  <c r="N218" i="1"/>
  <c r="BJ218" i="1"/>
  <c r="S236" i="1"/>
  <c r="AE236" i="1"/>
  <c r="AQ236" i="1"/>
  <c r="BC236" i="1"/>
  <c r="BO236" i="1"/>
  <c r="CA236" i="1"/>
  <c r="S310" i="1"/>
  <c r="AE310" i="1"/>
  <c r="AQ310" i="1"/>
  <c r="BC310" i="1"/>
  <c r="BO310" i="1"/>
  <c r="CA310" i="1"/>
  <c r="AI12" i="1"/>
  <c r="AA47" i="1"/>
  <c r="AY47" i="1"/>
  <c r="BW47" i="1"/>
  <c r="CG198" i="1"/>
  <c r="AB218" i="1"/>
  <c r="AZ218" i="1"/>
  <c r="Q283" i="1"/>
  <c r="AC283" i="1"/>
  <c r="AO283" i="1"/>
  <c r="BM283" i="1"/>
  <c r="BY283" i="1"/>
  <c r="BA338" i="1"/>
  <c r="Q394" i="1"/>
  <c r="Q393" i="1" s="1"/>
  <c r="U37" i="1"/>
  <c r="AG37" i="1"/>
  <c r="AG26" i="1" s="1"/>
  <c r="AS37" i="1"/>
  <c r="BE37" i="1"/>
  <c r="BQ37" i="1"/>
  <c r="CC37" i="1"/>
  <c r="V99" i="1"/>
  <c r="V98" i="1" s="1"/>
  <c r="AH99" i="1"/>
  <c r="AT99" i="1"/>
  <c r="BF99" i="1"/>
  <c r="BF98" i="1" s="1"/>
  <c r="N176" i="1"/>
  <c r="Z176" i="1"/>
  <c r="AL176" i="1"/>
  <c r="AX176" i="1"/>
  <c r="BJ176" i="1"/>
  <c r="BV176" i="1"/>
  <c r="K257" i="1"/>
  <c r="W257" i="1"/>
  <c r="AI257" i="1"/>
  <c r="AU257" i="1"/>
  <c r="BG257" i="1"/>
  <c r="BS257" i="1"/>
  <c r="CE257" i="1"/>
  <c r="BF37" i="1"/>
  <c r="BR37" i="1"/>
  <c r="BR26" i="1" s="1"/>
  <c r="CD37" i="1"/>
  <c r="CD26" i="1" s="1"/>
  <c r="O60" i="1"/>
  <c r="AA60" i="1"/>
  <c r="AM60" i="1"/>
  <c r="AY60" i="1"/>
  <c r="BK60" i="1"/>
  <c r="BW60" i="1"/>
  <c r="T198" i="1"/>
  <c r="AF198" i="1"/>
  <c r="AR198" i="1"/>
  <c r="BD198" i="1"/>
  <c r="BP198" i="1"/>
  <c r="CB198" i="1"/>
  <c r="S210" i="1"/>
  <c r="AE210" i="1"/>
  <c r="AQ210" i="1"/>
  <c r="BC210" i="1"/>
  <c r="BO210" i="1"/>
  <c r="CA210" i="1"/>
  <c r="AW419" i="1"/>
  <c r="AW418" i="1" s="1"/>
  <c r="K419" i="1"/>
  <c r="K418" i="1" s="1"/>
  <c r="AI419" i="1"/>
  <c r="AU419" i="1"/>
  <c r="BG419" i="1"/>
  <c r="BG418" i="1" s="1"/>
  <c r="BS419" i="1"/>
  <c r="BS418" i="1" s="1"/>
  <c r="W12" i="1"/>
  <c r="AU12" i="1"/>
  <c r="BG12" i="1"/>
  <c r="BS12" i="1"/>
  <c r="CE12" i="1"/>
  <c r="AE99" i="1"/>
  <c r="BC99" i="1"/>
  <c r="CA99" i="1"/>
  <c r="O136" i="1"/>
  <c r="AA136" i="1"/>
  <c r="AM136" i="1"/>
  <c r="BK136" i="1"/>
  <c r="BW136" i="1"/>
  <c r="O210" i="1"/>
  <c r="AA210" i="1"/>
  <c r="AM210" i="1"/>
  <c r="AY210" i="1"/>
  <c r="BK210" i="1"/>
  <c r="BW210" i="1"/>
  <c r="BL218" i="1"/>
  <c r="AE283" i="1"/>
  <c r="AQ283" i="1"/>
  <c r="BC283" i="1"/>
  <c r="CA283" i="1"/>
  <c r="CF12" i="1"/>
  <c r="L37" i="1"/>
  <c r="L26" i="1" s="1"/>
  <c r="X37" i="1"/>
  <c r="X26" i="1" s="1"/>
  <c r="AJ37" i="1"/>
  <c r="AJ26" i="1" s="1"/>
  <c r="AV37" i="1"/>
  <c r="AV26" i="1" s="1"/>
  <c r="BH37" i="1"/>
  <c r="BH26" i="1" s="1"/>
  <c r="BT37" i="1"/>
  <c r="BT26" i="1" s="1"/>
  <c r="CF37" i="1"/>
  <c r="CF26" i="1" s="1"/>
  <c r="AL257" i="1"/>
  <c r="AX257" i="1"/>
  <c r="BQ338" i="1"/>
  <c r="P365" i="1"/>
  <c r="BL365" i="1"/>
  <c r="R472" i="1"/>
  <c r="AD472" i="1"/>
  <c r="BB472" i="1"/>
  <c r="BB471" i="1" s="1"/>
  <c r="BN472" i="1"/>
  <c r="BZ472" i="1"/>
  <c r="AP12" i="1"/>
  <c r="BZ12" i="1"/>
  <c r="N47" i="1"/>
  <c r="Z47" i="1"/>
  <c r="AL47" i="1"/>
  <c r="AX47" i="1"/>
  <c r="BJ47" i="1"/>
  <c r="BV47" i="1"/>
  <c r="AD115" i="1"/>
  <c r="AD98" i="1" s="1"/>
  <c r="BB115" i="1"/>
  <c r="BZ115" i="1"/>
  <c r="P167" i="1"/>
  <c r="P156" i="1" s="1"/>
  <c r="AB167" i="1"/>
  <c r="AB156" i="1" s="1"/>
  <c r="AN167" i="1"/>
  <c r="AN156" i="1" s="1"/>
  <c r="AZ167" i="1"/>
  <c r="AZ156" i="1" s="1"/>
  <c r="BL167" i="1"/>
  <c r="BL156" i="1" s="1"/>
  <c r="BX167" i="1"/>
  <c r="R176" i="1"/>
  <c r="AD176" i="1"/>
  <c r="AP176" i="1"/>
  <c r="BB176" i="1"/>
  <c r="BN176" i="1"/>
  <c r="BZ176" i="1"/>
  <c r="AV236" i="1"/>
  <c r="AV235" i="1" s="1"/>
  <c r="BH236" i="1"/>
  <c r="BT236" i="1"/>
  <c r="BT235" i="1" s="1"/>
  <c r="CF236" i="1"/>
  <c r="U457" i="1"/>
  <c r="AG457" i="1"/>
  <c r="AS457" i="1"/>
  <c r="BE457" i="1"/>
  <c r="BQ457" i="1"/>
  <c r="CC457" i="1"/>
  <c r="N464" i="1"/>
  <c r="Z464" i="1"/>
  <c r="AL464" i="1"/>
  <c r="AX464" i="1"/>
  <c r="BJ464" i="1"/>
  <c r="BV464" i="1"/>
  <c r="L472" i="1"/>
  <c r="X472" i="1"/>
  <c r="AJ472" i="1"/>
  <c r="AV472" i="1"/>
  <c r="BH472" i="1"/>
  <c r="BT472" i="1"/>
  <c r="CF472" i="1"/>
  <c r="Z218" i="1"/>
  <c r="S37" i="1"/>
  <c r="S26" i="1" s="1"/>
  <c r="AE37" i="1"/>
  <c r="AQ37" i="1"/>
  <c r="AQ26" i="1" s="1"/>
  <c r="BC37" i="1"/>
  <c r="BO37" i="1"/>
  <c r="AT77" i="1"/>
  <c r="BF77" i="1"/>
  <c r="BR77" i="1"/>
  <c r="CD77" i="1"/>
  <c r="AH115" i="1"/>
  <c r="K210" i="1"/>
  <c r="W210" i="1"/>
  <c r="AI210" i="1"/>
  <c r="AU210" i="1"/>
  <c r="BG210" i="1"/>
  <c r="BS210" i="1"/>
  <c r="CE210" i="1"/>
  <c r="AP210" i="1"/>
  <c r="BB210" i="1"/>
  <c r="BN210" i="1"/>
  <c r="BZ210" i="1"/>
  <c r="AW283" i="1"/>
  <c r="Q419" i="1"/>
  <c r="O464" i="1"/>
  <c r="AA464" i="1"/>
  <c r="AM464" i="1"/>
  <c r="AY464" i="1"/>
  <c r="BK464" i="1"/>
  <c r="BW464" i="1"/>
  <c r="L12" i="1"/>
  <c r="BX47" i="1"/>
  <c r="W136" i="1"/>
  <c r="AI136" i="1"/>
  <c r="AU136" i="1"/>
  <c r="P464" i="1"/>
  <c r="AB464" i="1"/>
  <c r="AN464" i="1"/>
  <c r="AZ464" i="1"/>
  <c r="BL464" i="1"/>
  <c r="BX464" i="1"/>
  <c r="K464" i="1"/>
  <c r="W464" i="1"/>
  <c r="W456" i="1" s="1"/>
  <c r="AI464" i="1"/>
  <c r="AI456" i="1" s="1"/>
  <c r="AU464" i="1"/>
  <c r="BG464" i="1"/>
  <c r="BS464" i="1"/>
  <c r="CE464" i="1"/>
  <c r="Z472" i="1"/>
  <c r="AL472" i="1"/>
  <c r="O479" i="1"/>
  <c r="BF487" i="1"/>
  <c r="CD487" i="1"/>
  <c r="AW60" i="1"/>
  <c r="R77" i="1"/>
  <c r="AD77" i="1"/>
  <c r="AP77" i="1"/>
  <c r="BB77" i="1"/>
  <c r="BN77" i="1"/>
  <c r="AZ115" i="1"/>
  <c r="BO167" i="1"/>
  <c r="BO156" i="1" s="1"/>
  <c r="U198" i="1"/>
  <c r="AG198" i="1"/>
  <c r="BE198" i="1"/>
  <c r="BQ198" i="1"/>
  <c r="X218" i="1"/>
  <c r="AV218" i="1"/>
  <c r="BT218" i="1"/>
  <c r="Q236" i="1"/>
  <c r="AC236" i="1"/>
  <c r="AO236" i="1"/>
  <c r="BA236" i="1"/>
  <c r="BM236" i="1"/>
  <c r="BY236" i="1"/>
  <c r="S419" i="1"/>
  <c r="S418" i="1" s="1"/>
  <c r="AE419" i="1"/>
  <c r="AE418" i="1" s="1"/>
  <c r="AQ419" i="1"/>
  <c r="AQ418" i="1" s="1"/>
  <c r="BC419" i="1"/>
  <c r="BC418" i="1" s="1"/>
  <c r="BO419" i="1"/>
  <c r="BO418" i="1" s="1"/>
  <c r="CA419" i="1"/>
  <c r="CA418" i="1" s="1"/>
  <c r="AO457" i="1"/>
  <c r="BY457" i="1"/>
  <c r="L457" i="1"/>
  <c r="X457" i="1"/>
  <c r="AJ457" i="1"/>
  <c r="AV457" i="1"/>
  <c r="BH457" i="1"/>
  <c r="BT457" i="1"/>
  <c r="CF457" i="1"/>
  <c r="AG156" i="1"/>
  <c r="AN218" i="1"/>
  <c r="AF257" i="1"/>
  <c r="CB257" i="1"/>
  <c r="U12" i="1"/>
  <c r="AJ12" i="1"/>
  <c r="X12" i="1"/>
  <c r="AR218" i="1"/>
  <c r="AV12" i="1"/>
  <c r="BH12" i="1"/>
  <c r="BT12" i="1"/>
  <c r="AA12" i="1"/>
  <c r="W394" i="1"/>
  <c r="W393" i="1" s="1"/>
  <c r="AI394" i="1"/>
  <c r="AI393" i="1" s="1"/>
  <c r="AU394" i="1"/>
  <c r="AU393" i="1" s="1"/>
  <c r="BG394" i="1"/>
  <c r="BG393" i="1" s="1"/>
  <c r="BS394" i="1"/>
  <c r="BS393" i="1" s="1"/>
  <c r="Q418" i="1"/>
  <c r="AH77" i="1"/>
  <c r="W218" i="1"/>
  <c r="AI218" i="1"/>
  <c r="AU218" i="1"/>
  <c r="CE218" i="1"/>
  <c r="O12" i="1"/>
  <c r="M37" i="1"/>
  <c r="M26" i="1" s="1"/>
  <c r="Y37" i="1"/>
  <c r="AK37" i="1"/>
  <c r="AW37" i="1"/>
  <c r="BI37" i="1"/>
  <c r="BU37" i="1"/>
  <c r="CG37" i="1"/>
  <c r="Y60" i="1"/>
  <c r="W77" i="1"/>
  <c r="AI77" i="1"/>
  <c r="AU77" i="1"/>
  <c r="BG77" i="1"/>
  <c r="BS77" i="1"/>
  <c r="CE77" i="1"/>
  <c r="O77" i="1"/>
  <c r="AB115" i="1"/>
  <c r="BX115" i="1"/>
  <c r="T115" i="1"/>
  <c r="T98" i="1" s="1"/>
  <c r="AF115" i="1"/>
  <c r="AR115" i="1"/>
  <c r="AR98" i="1" s="1"/>
  <c r="BD115" i="1"/>
  <c r="BP115" i="1"/>
  <c r="CB115" i="1"/>
  <c r="L115" i="1"/>
  <c r="X115" i="1"/>
  <c r="X98" i="1" s="1"/>
  <c r="AJ115" i="1"/>
  <c r="AV115" i="1"/>
  <c r="BH115" i="1"/>
  <c r="BH98" i="1" s="1"/>
  <c r="BT115" i="1"/>
  <c r="CF115" i="1"/>
  <c r="CF98" i="1" s="1"/>
  <c r="BP167" i="1"/>
  <c r="BP156" i="1" s="1"/>
  <c r="AS198" i="1"/>
  <c r="L218" i="1"/>
  <c r="BH218" i="1"/>
  <c r="U338" i="1"/>
  <c r="AG338" i="1"/>
  <c r="AS338" i="1"/>
  <c r="AS337" i="1" s="1"/>
  <c r="BE338" i="1"/>
  <c r="CC338" i="1"/>
  <c r="R457" i="1"/>
  <c r="AD457" i="1"/>
  <c r="AP457" i="1"/>
  <c r="BB457" i="1"/>
  <c r="BN457" i="1"/>
  <c r="BZ457" i="1"/>
  <c r="AO464" i="1"/>
  <c r="BM464" i="1"/>
  <c r="R471" i="1"/>
  <c r="AD471" i="1"/>
  <c r="V479" i="1"/>
  <c r="AH479" i="1"/>
  <c r="AT479" i="1"/>
  <c r="BF479" i="1"/>
  <c r="BR479" i="1"/>
  <c r="CD479" i="1"/>
  <c r="CD471" i="1" s="1"/>
  <c r="S487" i="1"/>
  <c r="AE487" i="1"/>
  <c r="AQ487" i="1"/>
  <c r="BC487" i="1"/>
  <c r="BO487" i="1"/>
  <c r="CA487" i="1"/>
  <c r="CA37" i="1"/>
  <c r="BZ77" i="1"/>
  <c r="U136" i="1"/>
  <c r="AY136" i="1"/>
  <c r="AC156" i="1"/>
  <c r="BZ235" i="1"/>
  <c r="AC338" i="1"/>
  <c r="N457" i="1"/>
  <c r="Z457" i="1"/>
  <c r="AL457" i="1"/>
  <c r="AX457" i="1"/>
  <c r="AX456" i="1" s="1"/>
  <c r="BJ457" i="1"/>
  <c r="BV457" i="1"/>
  <c r="S60" i="1"/>
  <c r="AE60" i="1"/>
  <c r="AQ60" i="1"/>
  <c r="BC60" i="1"/>
  <c r="BC46" i="1" s="1"/>
  <c r="BO60" i="1"/>
  <c r="BO46" i="1" s="1"/>
  <c r="S77" i="1"/>
  <c r="AE77" i="1"/>
  <c r="AQ77" i="1"/>
  <c r="BC77" i="1"/>
  <c r="BO77" i="1"/>
  <c r="CA77" i="1"/>
  <c r="M77" i="1"/>
  <c r="Y77" i="1"/>
  <c r="AK77" i="1"/>
  <c r="AW77" i="1"/>
  <c r="BI77" i="1"/>
  <c r="BU77" i="1"/>
  <c r="CG77" i="1"/>
  <c r="O115" i="1"/>
  <c r="AA115" i="1"/>
  <c r="AM115" i="1"/>
  <c r="AY115" i="1"/>
  <c r="BK115" i="1"/>
  <c r="BW115" i="1"/>
  <c r="V167" i="1"/>
  <c r="AH167" i="1"/>
  <c r="AT167" i="1"/>
  <c r="BF167" i="1"/>
  <c r="BF156" i="1" s="1"/>
  <c r="BR167" i="1"/>
  <c r="BR156" i="1" s="1"/>
  <c r="CD167" i="1"/>
  <c r="CD156" i="1" s="1"/>
  <c r="V176" i="1"/>
  <c r="AH176" i="1"/>
  <c r="AT176" i="1"/>
  <c r="BF176" i="1"/>
  <c r="BR176" i="1"/>
  <c r="CD176" i="1"/>
  <c r="Y176" i="1"/>
  <c r="J204" i="1"/>
  <c r="CK203" i="1" s="1"/>
  <c r="CE198" i="1"/>
  <c r="BV218" i="1"/>
  <c r="AF235" i="1"/>
  <c r="BD236" i="1"/>
  <c r="BD235" i="1" s="1"/>
  <c r="BP236" i="1"/>
  <c r="CB236" i="1"/>
  <c r="CB235" i="1" s="1"/>
  <c r="Y47" i="1"/>
  <c r="AK47" i="1"/>
  <c r="AW47" i="1"/>
  <c r="AW46" i="1" s="1"/>
  <c r="BI47" i="1"/>
  <c r="BU47" i="1"/>
  <c r="T77" i="1"/>
  <c r="AF77" i="1"/>
  <c r="AR77" i="1"/>
  <c r="BD77" i="1"/>
  <c r="BP77" i="1"/>
  <c r="CB77" i="1"/>
  <c r="AQ99" i="1"/>
  <c r="AE136" i="1"/>
  <c r="Q167" i="1"/>
  <c r="Q156" i="1" s="1"/>
  <c r="BY167" i="1"/>
  <c r="BY156" i="1" s="1"/>
  <c r="U236" i="1"/>
  <c r="U235" i="1" s="1"/>
  <c r="AG236" i="1"/>
  <c r="AS236" i="1"/>
  <c r="BE236" i="1"/>
  <c r="BQ236" i="1"/>
  <c r="BQ235" i="1" s="1"/>
  <c r="CC236" i="1"/>
  <c r="CC235" i="1" s="1"/>
  <c r="O283" i="1"/>
  <c r="AA283" i="1"/>
  <c r="AM283" i="1"/>
  <c r="AY283" i="1"/>
  <c r="BK283" i="1"/>
  <c r="BW283" i="1"/>
  <c r="M419" i="1"/>
  <c r="M418" i="1" s="1"/>
  <c r="Y419" i="1"/>
  <c r="Y418" i="1" s="1"/>
  <c r="AK419" i="1"/>
  <c r="AK418" i="1" s="1"/>
  <c r="BI419" i="1"/>
  <c r="BI418" i="1" s="1"/>
  <c r="BU419" i="1"/>
  <c r="BU418" i="1" s="1"/>
  <c r="CG419" i="1"/>
  <c r="CG418" i="1" s="1"/>
  <c r="V487" i="1"/>
  <c r="AH487" i="1"/>
  <c r="AT487" i="1"/>
  <c r="BR487" i="1"/>
  <c r="Q60" i="1"/>
  <c r="Q46" i="1" s="1"/>
  <c r="AO60" i="1"/>
  <c r="BM60" i="1"/>
  <c r="T136" i="1"/>
  <c r="AF136" i="1"/>
  <c r="AY176" i="1"/>
  <c r="BX218" i="1"/>
  <c r="T257" i="1"/>
  <c r="AR257" i="1"/>
  <c r="AR235" i="1" s="1"/>
  <c r="BP257" i="1"/>
  <c r="BP235" i="1" s="1"/>
  <c r="P283" i="1"/>
  <c r="AB283" i="1"/>
  <c r="AN283" i="1"/>
  <c r="AZ283" i="1"/>
  <c r="AZ282" i="1" s="1"/>
  <c r="BL283" i="1"/>
  <c r="BX283" i="1"/>
  <c r="BX282" i="1" s="1"/>
  <c r="AI418" i="1"/>
  <c r="AU418" i="1"/>
  <c r="AT456" i="1"/>
  <c r="BR456" i="1"/>
  <c r="Q457" i="1"/>
  <c r="AC457" i="1"/>
  <c r="BA457" i="1"/>
  <c r="BM457" i="1"/>
  <c r="BP26" i="1"/>
  <c r="W60" i="1"/>
  <c r="AI60" i="1"/>
  <c r="AU60" i="1"/>
  <c r="AU46" i="1" s="1"/>
  <c r="BG60" i="1"/>
  <c r="BS60" i="1"/>
  <c r="M167" i="1"/>
  <c r="Y167" i="1"/>
  <c r="Y156" i="1" s="1"/>
  <c r="AK167" i="1"/>
  <c r="AK156" i="1" s="1"/>
  <c r="AW167" i="1"/>
  <c r="AW156" i="1" s="1"/>
  <c r="BI167" i="1"/>
  <c r="BU167" i="1"/>
  <c r="BU156" i="1" s="1"/>
  <c r="CG167" i="1"/>
  <c r="CG156" i="1" s="1"/>
  <c r="S167" i="1"/>
  <c r="S156" i="1" s="1"/>
  <c r="AE167" i="1"/>
  <c r="AE156" i="1" s="1"/>
  <c r="AQ167" i="1"/>
  <c r="AQ156" i="1" s="1"/>
  <c r="BC167" i="1"/>
  <c r="CA167" i="1"/>
  <c r="CA156" i="1" s="1"/>
  <c r="BB310" i="1"/>
  <c r="BZ310" i="1"/>
  <c r="L310" i="1"/>
  <c r="X310" i="1"/>
  <c r="AJ310" i="1"/>
  <c r="AV310" i="1"/>
  <c r="BH310" i="1"/>
  <c r="BT310" i="1"/>
  <c r="CF310" i="1"/>
  <c r="P393" i="1"/>
  <c r="AB393" i="1"/>
  <c r="AN393" i="1"/>
  <c r="AZ393" i="1"/>
  <c r="BL393" i="1"/>
  <c r="BX393" i="1"/>
  <c r="O419" i="1"/>
  <c r="AM419" i="1"/>
  <c r="AR136" i="1"/>
  <c r="V156" i="1"/>
  <c r="AH156" i="1"/>
  <c r="AT156" i="1"/>
  <c r="AC176" i="1"/>
  <c r="BA176" i="1"/>
  <c r="BY176" i="1"/>
  <c r="U210" i="1"/>
  <c r="AG210" i="1"/>
  <c r="AS210" i="1"/>
  <c r="BE210" i="1"/>
  <c r="BQ210" i="1"/>
  <c r="CC210" i="1"/>
  <c r="AD218" i="1"/>
  <c r="BB218" i="1"/>
  <c r="BZ218" i="1"/>
  <c r="R283" i="1"/>
  <c r="AD283" i="1"/>
  <c r="AP283" i="1"/>
  <c r="BY338" i="1"/>
  <c r="AO394" i="1"/>
  <c r="AO393" i="1" s="1"/>
  <c r="AF98" i="1"/>
  <c r="BD99" i="1"/>
  <c r="BP99" i="1"/>
  <c r="CB99" i="1"/>
  <c r="AI99" i="1"/>
  <c r="AU99" i="1"/>
  <c r="CE99" i="1"/>
  <c r="AM99" i="1"/>
  <c r="AY99" i="1"/>
  <c r="AY98" i="1" s="1"/>
  <c r="J199" i="1"/>
  <c r="CK198" i="1" s="1"/>
  <c r="P198" i="1"/>
  <c r="AB198" i="1"/>
  <c r="AN198" i="1"/>
  <c r="AZ198" i="1"/>
  <c r="BL198" i="1"/>
  <c r="AE218" i="1"/>
  <c r="V257" i="1"/>
  <c r="V235" i="1" s="1"/>
  <c r="AH257" i="1"/>
  <c r="AH235" i="1" s="1"/>
  <c r="AT257" i="1"/>
  <c r="AT235" i="1" s="1"/>
  <c r="BF257" i="1"/>
  <c r="BR257" i="1"/>
  <c r="T310" i="1"/>
  <c r="AF310" i="1"/>
  <c r="AR310" i="1"/>
  <c r="BD310" i="1"/>
  <c r="BP310" i="1"/>
  <c r="CB310" i="1"/>
  <c r="L464" i="1"/>
  <c r="X464" i="1"/>
  <c r="X456" i="1" s="1"/>
  <c r="AJ464" i="1"/>
  <c r="AV464" i="1"/>
  <c r="BH464" i="1"/>
  <c r="BH456" i="1" s="1"/>
  <c r="BT464" i="1"/>
  <c r="CF464" i="1"/>
  <c r="AE464" i="1"/>
  <c r="BO464" i="1"/>
  <c r="CA464" i="1"/>
  <c r="BH235" i="1"/>
  <c r="BA418" i="1"/>
  <c r="V26" i="1"/>
  <c r="BR99" i="1"/>
  <c r="BR98" i="1" s="1"/>
  <c r="CD99" i="1"/>
  <c r="M99" i="1"/>
  <c r="Y99" i="1"/>
  <c r="BE218" i="1"/>
  <c r="BQ218" i="1"/>
  <c r="CC218" i="1"/>
  <c r="Y257" i="1"/>
  <c r="AK257" i="1"/>
  <c r="AW257" i="1"/>
  <c r="BI257" i="1"/>
  <c r="BU257" i="1"/>
  <c r="CG257" i="1"/>
  <c r="U464" i="1"/>
  <c r="AG464" i="1"/>
  <c r="AS464" i="1"/>
  <c r="BE464" i="1"/>
  <c r="BQ464" i="1"/>
  <c r="CC464" i="1"/>
  <c r="AR472" i="1"/>
  <c r="S479" i="1"/>
  <c r="AE479" i="1"/>
  <c r="AQ479" i="1"/>
  <c r="BC479" i="1"/>
  <c r="BO479" i="1"/>
  <c r="CA479" i="1"/>
  <c r="W37" i="1"/>
  <c r="W26" i="1" s="1"/>
  <c r="AI37" i="1"/>
  <c r="AI26" i="1" s="1"/>
  <c r="AU37" i="1"/>
  <c r="AE198" i="1"/>
  <c r="AQ198" i="1"/>
  <c r="BC198" i="1"/>
  <c r="BO198" i="1"/>
  <c r="V218" i="1"/>
  <c r="AH218" i="1"/>
  <c r="BF218" i="1"/>
  <c r="BR218" i="1"/>
  <c r="S338" i="1"/>
  <c r="AE338" i="1"/>
  <c r="AQ338" i="1"/>
  <c r="BC338" i="1"/>
  <c r="BO338" i="1"/>
  <c r="CA338" i="1"/>
  <c r="T419" i="1"/>
  <c r="T418" i="1" s="1"/>
  <c r="AF419" i="1"/>
  <c r="AF418" i="1" s="1"/>
  <c r="AR419" i="1"/>
  <c r="AR418" i="1" s="1"/>
  <c r="BD419" i="1"/>
  <c r="BD418" i="1" s="1"/>
  <c r="BP419" i="1"/>
  <c r="BP418" i="1" s="1"/>
  <c r="CB419" i="1"/>
  <c r="CB418" i="1" s="1"/>
  <c r="AC419" i="1"/>
  <c r="AC418" i="1" s="1"/>
  <c r="AO419" i="1"/>
  <c r="AO418" i="1" s="1"/>
  <c r="BM419" i="1"/>
  <c r="BM418" i="1" s="1"/>
  <c r="BY419" i="1"/>
  <c r="BY418" i="1" s="1"/>
  <c r="P472" i="1"/>
  <c r="AN472" i="1"/>
  <c r="BL472" i="1"/>
  <c r="AA479" i="1"/>
  <c r="AM479" i="1"/>
  <c r="AY479" i="1"/>
  <c r="BK479" i="1"/>
  <c r="BW479" i="1"/>
  <c r="L487" i="1"/>
  <c r="CF487" i="1"/>
  <c r="AF156" i="1"/>
  <c r="BF26" i="1"/>
  <c r="O47" i="1"/>
  <c r="AM47" i="1"/>
  <c r="AM46" i="1" s="1"/>
  <c r="BK47" i="1"/>
  <c r="AG47" i="1"/>
  <c r="BE47" i="1"/>
  <c r="CC47" i="1"/>
  <c r="J69" i="1"/>
  <c r="AK60" i="1"/>
  <c r="BI60" i="1"/>
  <c r="CG60" i="1"/>
  <c r="R60" i="1"/>
  <c r="AD60" i="1"/>
  <c r="AP60" i="1"/>
  <c r="BB60" i="1"/>
  <c r="BN60" i="1"/>
  <c r="BZ60" i="1"/>
  <c r="S99" i="1"/>
  <c r="BO99" i="1"/>
  <c r="AA218" i="1"/>
  <c r="N12" i="1"/>
  <c r="J41" i="1"/>
  <c r="CK40" i="1" s="1"/>
  <c r="BG37" i="1"/>
  <c r="BG26" i="1" s="1"/>
  <c r="BS37" i="1"/>
  <c r="CE37" i="1"/>
  <c r="AI47" i="1"/>
  <c r="BG47" i="1"/>
  <c r="BG46" i="1" s="1"/>
  <c r="BG45" i="1" s="1"/>
  <c r="CE47" i="1"/>
  <c r="AJ77" i="1"/>
  <c r="AV77" i="1"/>
  <c r="BH77" i="1"/>
  <c r="BT77" i="1"/>
  <c r="CF77" i="1"/>
  <c r="AN77" i="1"/>
  <c r="AZ77" i="1"/>
  <c r="BL77" i="1"/>
  <c r="BX77" i="1"/>
  <c r="BN218" i="1"/>
  <c r="Y12" i="1"/>
  <c r="AK12" i="1"/>
  <c r="BX156" i="1"/>
  <c r="AC12" i="1"/>
  <c r="CE60" i="1"/>
  <c r="AL77" i="1"/>
  <c r="AX77" i="1"/>
  <c r="BJ77" i="1"/>
  <c r="BV77" i="1"/>
  <c r="K99" i="1"/>
  <c r="W99" i="1"/>
  <c r="BG99" i="1"/>
  <c r="BS99" i="1"/>
  <c r="P115" i="1"/>
  <c r="AN115" i="1"/>
  <c r="BL115" i="1"/>
  <c r="N37" i="1"/>
  <c r="N26" i="1" s="1"/>
  <c r="Z37" i="1"/>
  <c r="Z26" i="1" s="1"/>
  <c r="AL37" i="1"/>
  <c r="AL26" i="1" s="1"/>
  <c r="AX37" i="1"/>
  <c r="AX26" i="1" s="1"/>
  <c r="BJ37" i="1"/>
  <c r="BJ26" i="1" s="1"/>
  <c r="BV37" i="1"/>
  <c r="BV26" i="1" s="1"/>
  <c r="J73" i="1"/>
  <c r="AJ98" i="1"/>
  <c r="O99" i="1"/>
  <c r="O98" i="1" s="1"/>
  <c r="O97" i="1" s="1"/>
  <c r="BK99" i="1"/>
  <c r="AF26" i="1"/>
  <c r="O37" i="1"/>
  <c r="O26" i="1" s="1"/>
  <c r="AA37" i="1"/>
  <c r="AA26" i="1" s="1"/>
  <c r="AM37" i="1"/>
  <c r="AM26" i="1" s="1"/>
  <c r="AY37" i="1"/>
  <c r="AY26" i="1" s="1"/>
  <c r="BK37" i="1"/>
  <c r="BK26" i="1" s="1"/>
  <c r="BW37" i="1"/>
  <c r="BW26" i="1" s="1"/>
  <c r="V77" i="1"/>
  <c r="BC176" i="1"/>
  <c r="BO176" i="1"/>
  <c r="CA176" i="1"/>
  <c r="R198" i="1"/>
  <c r="AD198" i="1"/>
  <c r="AP198" i="1"/>
  <c r="BB198" i="1"/>
  <c r="BN198" i="1"/>
  <c r="BZ198" i="1"/>
  <c r="P37" i="1"/>
  <c r="P26" i="1" s="1"/>
  <c r="AB37" i="1"/>
  <c r="AB26" i="1" s="1"/>
  <c r="AN37" i="1"/>
  <c r="AN26" i="1" s="1"/>
  <c r="AZ37" i="1"/>
  <c r="AZ26" i="1" s="1"/>
  <c r="BL37" i="1"/>
  <c r="BL26" i="1" s="1"/>
  <c r="BX37" i="1"/>
  <c r="BX26" i="1" s="1"/>
  <c r="U60" i="1"/>
  <c r="U46" i="1" s="1"/>
  <c r="U45" i="1" s="1"/>
  <c r="AG60" i="1"/>
  <c r="AS60" i="1"/>
  <c r="AS46" i="1" s="1"/>
  <c r="AS45" i="1" s="1"/>
  <c r="BE60" i="1"/>
  <c r="BQ60" i="1"/>
  <c r="BQ46" i="1" s="1"/>
  <c r="BQ45" i="1" s="1"/>
  <c r="CC60" i="1"/>
  <c r="AC77" i="1"/>
  <c r="AO77" i="1"/>
  <c r="BA77" i="1"/>
  <c r="BM77" i="1"/>
  <c r="BY77" i="1"/>
  <c r="T156" i="1"/>
  <c r="AR156" i="1"/>
  <c r="J168" i="1"/>
  <c r="CK167" i="1" s="1"/>
  <c r="X167" i="1"/>
  <c r="X156" i="1" s="1"/>
  <c r="AJ167" i="1"/>
  <c r="AJ156" i="1" s="1"/>
  <c r="AV167" i="1"/>
  <c r="AV156" i="1" s="1"/>
  <c r="BH167" i="1"/>
  <c r="BH156" i="1" s="1"/>
  <c r="BT167" i="1"/>
  <c r="BT156" i="1" s="1"/>
  <c r="CF167" i="1"/>
  <c r="R167" i="1"/>
  <c r="R156" i="1" s="1"/>
  <c r="AD167" i="1"/>
  <c r="AD156" i="1" s="1"/>
  <c r="AP167" i="1"/>
  <c r="AP156" i="1" s="1"/>
  <c r="BB167" i="1"/>
  <c r="BB156" i="1" s="1"/>
  <c r="BN167" i="1"/>
  <c r="BN156" i="1" s="1"/>
  <c r="BZ167" i="1"/>
  <c r="BZ156" i="1" s="1"/>
  <c r="T176" i="1"/>
  <c r="AF176" i="1"/>
  <c r="AR176" i="1"/>
  <c r="BD176" i="1"/>
  <c r="BP176" i="1"/>
  <c r="CB176" i="1"/>
  <c r="W176" i="1"/>
  <c r="AU176" i="1"/>
  <c r="BS176" i="1"/>
  <c r="O218" i="1"/>
  <c r="J14" i="1"/>
  <c r="CK13" i="1" s="1"/>
  <c r="AD12" i="1"/>
  <c r="T12" i="1"/>
  <c r="AR12" i="1"/>
  <c r="BP12" i="1"/>
  <c r="Q37" i="1"/>
  <c r="Q26" i="1" s="1"/>
  <c r="AC37" i="1"/>
  <c r="AO37" i="1"/>
  <c r="BA37" i="1"/>
  <c r="BA26" i="1" s="1"/>
  <c r="BM37" i="1"/>
  <c r="BM26" i="1" s="1"/>
  <c r="BY37" i="1"/>
  <c r="BY26" i="1" s="1"/>
  <c r="J56" i="1"/>
  <c r="J78" i="1"/>
  <c r="AA99" i="1"/>
  <c r="BW99" i="1"/>
  <c r="J121" i="1"/>
  <c r="CK120" i="1" s="1"/>
  <c r="BG136" i="1"/>
  <c r="BS136" i="1"/>
  <c r="CE136" i="1"/>
  <c r="AS156" i="1"/>
  <c r="BE156" i="1"/>
  <c r="BG218" i="1"/>
  <c r="Q12" i="1"/>
  <c r="AN12" i="1"/>
  <c r="R37" i="1"/>
  <c r="R26" i="1" s="1"/>
  <c r="AD37" i="1"/>
  <c r="AD26" i="1" s="1"/>
  <c r="AP37" i="1"/>
  <c r="AP26" i="1" s="1"/>
  <c r="BB37" i="1"/>
  <c r="BB26" i="1" s="1"/>
  <c r="BN37" i="1"/>
  <c r="BN26" i="1" s="1"/>
  <c r="BZ37" i="1"/>
  <c r="AP136" i="1"/>
  <c r="BB136" i="1"/>
  <c r="BN136" i="1"/>
  <c r="BZ136" i="1"/>
  <c r="AU156" i="1"/>
  <c r="N156" i="1"/>
  <c r="Z156" i="1"/>
  <c r="AL167" i="1"/>
  <c r="AL156" i="1" s="1"/>
  <c r="AX167" i="1"/>
  <c r="AX156" i="1" s="1"/>
  <c r="BJ167" i="1"/>
  <c r="BJ156" i="1" s="1"/>
  <c r="BV167" i="1"/>
  <c r="J177" i="1"/>
  <c r="AK176" i="1"/>
  <c r="AW176" i="1"/>
  <c r="BI176" i="1"/>
  <c r="BU176" i="1"/>
  <c r="U394" i="1"/>
  <c r="U393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R12" i="1"/>
  <c r="J34" i="1"/>
  <c r="J48" i="1"/>
  <c r="Y46" i="1"/>
  <c r="Y45" i="1" s="1"/>
  <c r="BU46" i="1"/>
  <c r="CG47" i="1"/>
  <c r="AQ136" i="1"/>
  <c r="BC136" i="1"/>
  <c r="BO136" i="1"/>
  <c r="CA136" i="1"/>
  <c r="AG136" i="1"/>
  <c r="O167" i="1"/>
  <c r="O156" i="1" s="1"/>
  <c r="AA167" i="1"/>
  <c r="AA156" i="1" s="1"/>
  <c r="AM167" i="1"/>
  <c r="AM156" i="1" s="1"/>
  <c r="AY167" i="1"/>
  <c r="AY156" i="1" s="1"/>
  <c r="BK167" i="1"/>
  <c r="BK156" i="1" s="1"/>
  <c r="BW167" i="1"/>
  <c r="BW156" i="1" s="1"/>
  <c r="W283" i="1"/>
  <c r="AU283" i="1"/>
  <c r="BS283" i="1"/>
  <c r="J82" i="1"/>
  <c r="AC60" i="1"/>
  <c r="AC46" i="1" s="1"/>
  <c r="AC45" i="1" s="1"/>
  <c r="BA60" i="1"/>
  <c r="BY60" i="1"/>
  <c r="K77" i="1"/>
  <c r="AA77" i="1"/>
  <c r="AM77" i="1"/>
  <c r="AY77" i="1"/>
  <c r="BK77" i="1"/>
  <c r="BW77" i="1"/>
  <c r="BD136" i="1"/>
  <c r="BP136" i="1"/>
  <c r="CB136" i="1"/>
  <c r="J150" i="1"/>
  <c r="CK149" i="1" s="1"/>
  <c r="W198" i="1"/>
  <c r="AI198" i="1"/>
  <c r="AU198" i="1"/>
  <c r="BG198" i="1"/>
  <c r="BS198" i="1"/>
  <c r="P218" i="1"/>
  <c r="CF218" i="1"/>
  <c r="N236" i="1"/>
  <c r="N235" i="1" s="1"/>
  <c r="Z236" i="1"/>
  <c r="Z235" i="1" s="1"/>
  <c r="AL236" i="1"/>
  <c r="AL235" i="1" s="1"/>
  <c r="AX236" i="1"/>
  <c r="AX235" i="1" s="1"/>
  <c r="BJ236" i="1"/>
  <c r="BJ235" i="1" s="1"/>
  <c r="BV236" i="1"/>
  <c r="BV235" i="1" s="1"/>
  <c r="W338" i="1"/>
  <c r="AI338" i="1"/>
  <c r="AU338" i="1"/>
  <c r="BG338" i="1"/>
  <c r="BS338" i="1"/>
  <c r="CE338" i="1"/>
  <c r="M218" i="1"/>
  <c r="AK218" i="1"/>
  <c r="AW218" i="1"/>
  <c r="BI218" i="1"/>
  <c r="CG218" i="1"/>
  <c r="Q218" i="1"/>
  <c r="AC218" i="1"/>
  <c r="AO218" i="1"/>
  <c r="BM218" i="1"/>
  <c r="BY218" i="1"/>
  <c r="N283" i="1"/>
  <c r="Z283" i="1"/>
  <c r="AL283" i="1"/>
  <c r="AX283" i="1"/>
  <c r="BJ283" i="1"/>
  <c r="BV283" i="1"/>
  <c r="AB365" i="1"/>
  <c r="AZ365" i="1"/>
  <c r="BX365" i="1"/>
  <c r="L419" i="1"/>
  <c r="L418" i="1" s="1"/>
  <c r="X419" i="1"/>
  <c r="X418" i="1" s="1"/>
  <c r="AJ419" i="1"/>
  <c r="AJ418" i="1" s="1"/>
  <c r="AV419" i="1"/>
  <c r="AV418" i="1" s="1"/>
  <c r="BH419" i="1"/>
  <c r="BH418" i="1" s="1"/>
  <c r="BT419" i="1"/>
  <c r="BT418" i="1" s="1"/>
  <c r="CF419" i="1"/>
  <c r="CF418" i="1" s="1"/>
  <c r="J430" i="1"/>
  <c r="CK429" i="1" s="1"/>
  <c r="BR235" i="1"/>
  <c r="X338" i="1"/>
  <c r="AJ338" i="1"/>
  <c r="AV338" i="1"/>
  <c r="BH338" i="1"/>
  <c r="BT338" i="1"/>
  <c r="CF338" i="1"/>
  <c r="BK418" i="1"/>
  <c r="J440" i="1"/>
  <c r="AT471" i="1"/>
  <c r="AT455" i="1" s="1"/>
  <c r="BF471" i="1"/>
  <c r="BR471" i="1"/>
  <c r="BX487" i="1"/>
  <c r="U365" i="1"/>
  <c r="AG365" i="1"/>
  <c r="AS365" i="1"/>
  <c r="BE365" i="1"/>
  <c r="BQ365" i="1"/>
  <c r="BQ337" i="1" s="1"/>
  <c r="CC365" i="1"/>
  <c r="AY393" i="1"/>
  <c r="Y394" i="1"/>
  <c r="Y393" i="1" s="1"/>
  <c r="AK394" i="1"/>
  <c r="AW394" i="1"/>
  <c r="AW393" i="1" s="1"/>
  <c r="BI394" i="1"/>
  <c r="BI393" i="1" s="1"/>
  <c r="BU394" i="1"/>
  <c r="BU393" i="1" s="1"/>
  <c r="CG394" i="1"/>
  <c r="N419" i="1"/>
  <c r="N418" i="1" s="1"/>
  <c r="Z419" i="1"/>
  <c r="Z418" i="1" s="1"/>
  <c r="AL419" i="1"/>
  <c r="AL418" i="1" s="1"/>
  <c r="AX419" i="1"/>
  <c r="AX418" i="1" s="1"/>
  <c r="BJ419" i="1"/>
  <c r="BJ418" i="1" s="1"/>
  <c r="BV419" i="1"/>
  <c r="BV418" i="1" s="1"/>
  <c r="W472" i="1"/>
  <c r="W471" i="1" s="1"/>
  <c r="AI472" i="1"/>
  <c r="AU472" i="1"/>
  <c r="AU471" i="1" s="1"/>
  <c r="BG472" i="1"/>
  <c r="BS472" i="1"/>
  <c r="CE472" i="1"/>
  <c r="AG235" i="1"/>
  <c r="R464" i="1"/>
  <c r="R456" i="1" s="1"/>
  <c r="R455" i="1" s="1"/>
  <c r="AD464" i="1"/>
  <c r="AP464" i="1"/>
  <c r="AP456" i="1" s="1"/>
  <c r="BB464" i="1"/>
  <c r="BN464" i="1"/>
  <c r="BZ464" i="1"/>
  <c r="BZ456" i="1" s="1"/>
  <c r="L479" i="1"/>
  <c r="L471" i="1" s="1"/>
  <c r="X479" i="1"/>
  <c r="X471" i="1" s="1"/>
  <c r="AJ479" i="1"/>
  <c r="AV479" i="1"/>
  <c r="AV471" i="1" s="1"/>
  <c r="BH479" i="1"/>
  <c r="BT479" i="1"/>
  <c r="CF479" i="1"/>
  <c r="CF471" i="1" s="1"/>
  <c r="W487" i="1"/>
  <c r="AI487" i="1"/>
  <c r="AU487" i="1"/>
  <c r="BG487" i="1"/>
  <c r="BS487" i="1"/>
  <c r="CE487" i="1"/>
  <c r="N198" i="1"/>
  <c r="Z198" i="1"/>
  <c r="AL198" i="1"/>
  <c r="AX198" i="1"/>
  <c r="BJ198" i="1"/>
  <c r="BV198" i="1"/>
  <c r="Q210" i="1"/>
  <c r="AC210" i="1"/>
  <c r="AO210" i="1"/>
  <c r="BA210" i="1"/>
  <c r="BM210" i="1"/>
  <c r="BY210" i="1"/>
  <c r="O338" i="1"/>
  <c r="AA338" i="1"/>
  <c r="AM338" i="1"/>
  <c r="AY338" i="1"/>
  <c r="BK338" i="1"/>
  <c r="BW338" i="1"/>
  <c r="N365" i="1"/>
  <c r="Z365" i="1"/>
  <c r="AL365" i="1"/>
  <c r="AX365" i="1"/>
  <c r="BJ365" i="1"/>
  <c r="BV365" i="1"/>
  <c r="O394" i="1"/>
  <c r="O393" i="1" s="1"/>
  <c r="AM394" i="1"/>
  <c r="AM393" i="1" s="1"/>
  <c r="BK394" i="1"/>
  <c r="BK393" i="1" s="1"/>
  <c r="AA419" i="1"/>
  <c r="AA418" i="1" s="1"/>
  <c r="AY419" i="1"/>
  <c r="BW419" i="1"/>
  <c r="BW418" i="1" s="1"/>
  <c r="P457" i="1"/>
  <c r="P456" i="1" s="1"/>
  <c r="AB457" i="1"/>
  <c r="AB456" i="1" s="1"/>
  <c r="AN457" i="1"/>
  <c r="AZ457" i="1"/>
  <c r="AZ456" i="1" s="1"/>
  <c r="BL457" i="1"/>
  <c r="BX457" i="1"/>
  <c r="BX456" i="1" s="1"/>
  <c r="M472" i="1"/>
  <c r="M471" i="1" s="1"/>
  <c r="Y472" i="1"/>
  <c r="AK472" i="1"/>
  <c r="AK471" i="1" s="1"/>
  <c r="AW472" i="1"/>
  <c r="BI472" i="1"/>
  <c r="BI471" i="1" s="1"/>
  <c r="BU472" i="1"/>
  <c r="CG472" i="1"/>
  <c r="Y479" i="1"/>
  <c r="AW479" i="1"/>
  <c r="BU479" i="1"/>
  <c r="X487" i="1"/>
  <c r="AV487" i="1"/>
  <c r="BT487" i="1"/>
  <c r="L210" i="1"/>
  <c r="X210" i="1"/>
  <c r="AJ210" i="1"/>
  <c r="AV210" i="1"/>
  <c r="BH210" i="1"/>
  <c r="BT210" i="1"/>
  <c r="CF210" i="1"/>
  <c r="W236" i="1"/>
  <c r="AI236" i="1"/>
  <c r="AU236" i="1"/>
  <c r="BG236" i="1"/>
  <c r="BG235" i="1" s="1"/>
  <c r="BS236" i="1"/>
  <c r="CE236" i="1"/>
  <c r="CE235" i="1" s="1"/>
  <c r="R310" i="1"/>
  <c r="R282" i="1" s="1"/>
  <c r="AP310" i="1"/>
  <c r="BN310" i="1"/>
  <c r="L365" i="1"/>
  <c r="X365" i="1"/>
  <c r="AJ365" i="1"/>
  <c r="AJ337" i="1" s="1"/>
  <c r="AV365" i="1"/>
  <c r="BH365" i="1"/>
  <c r="BH337" i="1" s="1"/>
  <c r="BT365" i="1"/>
  <c r="CF365" i="1"/>
  <c r="R365" i="1"/>
  <c r="AD365" i="1"/>
  <c r="AP365" i="1"/>
  <c r="BB365" i="1"/>
  <c r="BN365" i="1"/>
  <c r="BZ365" i="1"/>
  <c r="AF472" i="1"/>
  <c r="AF471" i="1" s="1"/>
  <c r="BD472" i="1"/>
  <c r="BD471" i="1" s="1"/>
  <c r="CB472" i="1"/>
  <c r="CB471" i="1" s="1"/>
  <c r="BX198" i="1"/>
  <c r="M210" i="1"/>
  <c r="Y210" i="1"/>
  <c r="AK210" i="1"/>
  <c r="AW210" i="1"/>
  <c r="BI210" i="1"/>
  <c r="BU210" i="1"/>
  <c r="CG210" i="1"/>
  <c r="BO218" i="1"/>
  <c r="BA218" i="1"/>
  <c r="BF235" i="1"/>
  <c r="Q257" i="1"/>
  <c r="AC257" i="1"/>
  <c r="AC235" i="1" s="1"/>
  <c r="AO257" i="1"/>
  <c r="BA257" i="1"/>
  <c r="BA235" i="1" s="1"/>
  <c r="BM257" i="1"/>
  <c r="BY257" i="1"/>
  <c r="T283" i="1"/>
  <c r="AF283" i="1"/>
  <c r="Q338" i="1"/>
  <c r="AO338" i="1"/>
  <c r="BM338" i="1"/>
  <c r="M365" i="1"/>
  <c r="Y365" i="1"/>
  <c r="AK365" i="1"/>
  <c r="AW365" i="1"/>
  <c r="BI365" i="1"/>
  <c r="BU365" i="1"/>
  <c r="CG365" i="1"/>
  <c r="R419" i="1"/>
  <c r="R418" i="1" s="1"/>
  <c r="AD419" i="1"/>
  <c r="AD418" i="1" s="1"/>
  <c r="AP419" i="1"/>
  <c r="AP418" i="1" s="1"/>
  <c r="BB419" i="1"/>
  <c r="BB418" i="1" s="1"/>
  <c r="BN419" i="1"/>
  <c r="BN418" i="1" s="1"/>
  <c r="BZ419" i="1"/>
  <c r="BZ418" i="1" s="1"/>
  <c r="O472" i="1"/>
  <c r="O471" i="1" s="1"/>
  <c r="AA472" i="1"/>
  <c r="AA471" i="1" s="1"/>
  <c r="AM472" i="1"/>
  <c r="AM471" i="1" s="1"/>
  <c r="AY472" i="1"/>
  <c r="BK472" i="1"/>
  <c r="BK471" i="1" s="1"/>
  <c r="BW472" i="1"/>
  <c r="BW471" i="1" s="1"/>
  <c r="AC198" i="1"/>
  <c r="AO198" i="1"/>
  <c r="BA198" i="1"/>
  <c r="BM198" i="1"/>
  <c r="BY198" i="1"/>
  <c r="T210" i="1"/>
  <c r="AF210" i="1"/>
  <c r="AR210" i="1"/>
  <c r="BD210" i="1"/>
  <c r="BP210" i="1"/>
  <c r="CB210" i="1"/>
  <c r="N210" i="1"/>
  <c r="Z210" i="1"/>
  <c r="AL210" i="1"/>
  <c r="AX210" i="1"/>
  <c r="BJ210" i="1"/>
  <c r="BV210" i="1"/>
  <c r="M236" i="1"/>
  <c r="Y236" i="1"/>
  <c r="AK236" i="1"/>
  <c r="AK235" i="1" s="1"/>
  <c r="AW236" i="1"/>
  <c r="BI236" i="1"/>
  <c r="BU236" i="1"/>
  <c r="BU235" i="1" s="1"/>
  <c r="CG236" i="1"/>
  <c r="CG235" i="1" s="1"/>
  <c r="N310" i="1"/>
  <c r="Z310" i="1"/>
  <c r="AL310" i="1"/>
  <c r="AX310" i="1"/>
  <c r="BJ310" i="1"/>
  <c r="BV310" i="1"/>
  <c r="BW393" i="1"/>
  <c r="R394" i="1"/>
  <c r="R393" i="1" s="1"/>
  <c r="AD394" i="1"/>
  <c r="AD393" i="1" s="1"/>
  <c r="AP394" i="1"/>
  <c r="AP393" i="1" s="1"/>
  <c r="BB394" i="1"/>
  <c r="BB393" i="1" s="1"/>
  <c r="BN394" i="1"/>
  <c r="BN393" i="1" s="1"/>
  <c r="BZ394" i="1"/>
  <c r="BZ393" i="1" s="1"/>
  <c r="AE457" i="1"/>
  <c r="AQ457" i="1"/>
  <c r="AQ456" i="1" s="1"/>
  <c r="BC457" i="1"/>
  <c r="BO457" i="1"/>
  <c r="BO456" i="1" s="1"/>
  <c r="CA457" i="1"/>
  <c r="M457" i="1"/>
  <c r="M456" i="1" s="1"/>
  <c r="Y457" i="1"/>
  <c r="Y456" i="1" s="1"/>
  <c r="AK457" i="1"/>
  <c r="AK456" i="1" s="1"/>
  <c r="AW457" i="1"/>
  <c r="AW456" i="1" s="1"/>
  <c r="BI457" i="1"/>
  <c r="BU457" i="1"/>
  <c r="BU456" i="1" s="1"/>
  <c r="CG457" i="1"/>
  <c r="Q464" i="1"/>
  <c r="AC464" i="1"/>
  <c r="BA464" i="1"/>
  <c r="BA456" i="1" s="1"/>
  <c r="BY464" i="1"/>
  <c r="BY456" i="1" s="1"/>
  <c r="AB472" i="1"/>
  <c r="AZ472" i="1"/>
  <c r="BX472" i="1"/>
  <c r="P479" i="1"/>
  <c r="AI479" i="1"/>
  <c r="BG479" i="1"/>
  <c r="CE479" i="1"/>
  <c r="CE471" i="1" s="1"/>
  <c r="S257" i="1"/>
  <c r="AE257" i="1"/>
  <c r="AE235" i="1" s="1"/>
  <c r="AQ257" i="1"/>
  <c r="AQ235" i="1" s="1"/>
  <c r="BC257" i="1"/>
  <c r="BO257" i="1"/>
  <c r="BO235" i="1" s="1"/>
  <c r="CA257" i="1"/>
  <c r="CA235" i="1" s="1"/>
  <c r="V283" i="1"/>
  <c r="AH283" i="1"/>
  <c r="AT283" i="1"/>
  <c r="BF283" i="1"/>
  <c r="BR283" i="1"/>
  <c r="CD283" i="1"/>
  <c r="J318" i="1"/>
  <c r="CD218" i="1"/>
  <c r="AI283" i="1"/>
  <c r="BG283" i="1"/>
  <c r="CE283" i="1"/>
  <c r="U283" i="1"/>
  <c r="AG283" i="1"/>
  <c r="AS283" i="1"/>
  <c r="AS282" i="1" s="1"/>
  <c r="BE283" i="1"/>
  <c r="BQ283" i="1"/>
  <c r="CC283" i="1"/>
  <c r="AA393" i="1"/>
  <c r="T394" i="1"/>
  <c r="T393" i="1" s="1"/>
  <c r="AF394" i="1"/>
  <c r="AF393" i="1" s="1"/>
  <c r="AR394" i="1"/>
  <c r="AR393" i="1" s="1"/>
  <c r="BD394" i="1"/>
  <c r="BD393" i="1" s="1"/>
  <c r="BP394" i="1"/>
  <c r="BP393" i="1" s="1"/>
  <c r="CB394" i="1"/>
  <c r="CB393" i="1" s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AU456" i="1"/>
  <c r="O457" i="1"/>
  <c r="O456" i="1" s="1"/>
  <c r="AA457" i="1"/>
  <c r="AM457" i="1"/>
  <c r="AM456" i="1" s="1"/>
  <c r="AY457" i="1"/>
  <c r="BK457" i="1"/>
  <c r="BK456" i="1" s="1"/>
  <c r="BW457" i="1"/>
  <c r="BW456" i="1" s="1"/>
  <c r="S46" i="1"/>
  <c r="AQ46" i="1"/>
  <c r="BZ26" i="1"/>
  <c r="BI46" i="1"/>
  <c r="BI45" i="1" s="1"/>
  <c r="BC12" i="1"/>
  <c r="CI6" i="1"/>
  <c r="L47" i="1"/>
  <c r="X47" i="1"/>
  <c r="AJ47" i="1"/>
  <c r="AV47" i="1"/>
  <c r="BH47" i="1"/>
  <c r="BT47" i="1"/>
  <c r="CF47" i="1"/>
  <c r="P60" i="1"/>
  <c r="P46" i="1" s="1"/>
  <c r="AB60" i="1"/>
  <c r="AB46" i="1" s="1"/>
  <c r="AN60" i="1"/>
  <c r="AN46" i="1" s="1"/>
  <c r="AZ60" i="1"/>
  <c r="BL60" i="1"/>
  <c r="BL46" i="1" s="1"/>
  <c r="BL45" i="1" s="1"/>
  <c r="BX60" i="1"/>
  <c r="J87" i="1"/>
  <c r="AL12" i="1"/>
  <c r="AE26" i="1"/>
  <c r="BC26" i="1"/>
  <c r="BO26" i="1"/>
  <c r="CA26" i="1"/>
  <c r="J100" i="1"/>
  <c r="CK99" i="1" s="1"/>
  <c r="J480" i="1"/>
  <c r="K37" i="1"/>
  <c r="K26" i="1" s="1"/>
  <c r="AA46" i="1"/>
  <c r="J65" i="1"/>
  <c r="T60" i="1"/>
  <c r="AF60" i="1"/>
  <c r="AR60" i="1"/>
  <c r="BD60" i="1"/>
  <c r="BP60" i="1"/>
  <c r="CB60" i="1"/>
  <c r="AL218" i="1"/>
  <c r="AC26" i="1"/>
  <c r="BI12" i="1"/>
  <c r="S12" i="1"/>
  <c r="AB12" i="1"/>
  <c r="U26" i="1"/>
  <c r="AS26" i="1"/>
  <c r="BE26" i="1"/>
  <c r="BQ26" i="1"/>
  <c r="CC26" i="1"/>
  <c r="BA46" i="1"/>
  <c r="BY46" i="1"/>
  <c r="J52" i="1"/>
  <c r="J157" i="1"/>
  <c r="CK156" i="1" s="1"/>
  <c r="AM218" i="1"/>
  <c r="J221" i="1"/>
  <c r="CK220" i="1" s="1"/>
  <c r="K219" i="1"/>
  <c r="BS218" i="1"/>
  <c r="AO26" i="1"/>
  <c r="AM12" i="1"/>
  <c r="AY12" i="1"/>
  <c r="BK12" i="1"/>
  <c r="BW12" i="1"/>
  <c r="R47" i="1"/>
  <c r="AD47" i="1"/>
  <c r="AD46" i="1" s="1"/>
  <c r="AP47" i="1"/>
  <c r="BB47" i="1"/>
  <c r="BN47" i="1"/>
  <c r="BN46" i="1" s="1"/>
  <c r="BZ47" i="1"/>
  <c r="K60" i="1"/>
  <c r="V60" i="1"/>
  <c r="AH60" i="1"/>
  <c r="AT60" i="1"/>
  <c r="BF60" i="1"/>
  <c r="BR60" i="1"/>
  <c r="CD60" i="1"/>
  <c r="M156" i="1"/>
  <c r="J172" i="1"/>
  <c r="CK171" i="1" s="1"/>
  <c r="BS46" i="1"/>
  <c r="J27" i="1"/>
  <c r="CK26" i="1" s="1"/>
  <c r="AU26" i="1"/>
  <c r="CE26" i="1"/>
  <c r="J38" i="1"/>
  <c r="CK37" i="1" s="1"/>
  <c r="M60" i="1"/>
  <c r="L77" i="1"/>
  <c r="X77" i="1"/>
  <c r="N99" i="1"/>
  <c r="N98" i="1" s="1"/>
  <c r="Z99" i="1"/>
  <c r="AL99" i="1"/>
  <c r="AL98" i="1" s="1"/>
  <c r="AX99" i="1"/>
  <c r="AX98" i="1" s="1"/>
  <c r="BJ99" i="1"/>
  <c r="BJ98" i="1" s="1"/>
  <c r="BV99" i="1"/>
  <c r="Q99" i="1"/>
  <c r="Q98" i="1" s="1"/>
  <c r="Q97" i="1" s="1"/>
  <c r="J159" i="1"/>
  <c r="CK158" i="1" s="1"/>
  <c r="Y218" i="1"/>
  <c r="BU218" i="1"/>
  <c r="Z12" i="1"/>
  <c r="BS26" i="1"/>
  <c r="AO12" i="1"/>
  <c r="BA12" i="1"/>
  <c r="BM12" i="1"/>
  <c r="BY12" i="1"/>
  <c r="K47" i="1"/>
  <c r="T47" i="1"/>
  <c r="AF47" i="1"/>
  <c r="AR47" i="1"/>
  <c r="BD47" i="1"/>
  <c r="BP47" i="1"/>
  <c r="CB47" i="1"/>
  <c r="L60" i="1"/>
  <c r="X60" i="1"/>
  <c r="AJ60" i="1"/>
  <c r="AV60" i="1"/>
  <c r="BH60" i="1"/>
  <c r="BT60" i="1"/>
  <c r="CF60" i="1"/>
  <c r="R115" i="1"/>
  <c r="R98" i="1" s="1"/>
  <c r="AP115" i="1"/>
  <c r="AP98" i="1" s="1"/>
  <c r="AP97" i="1" s="1"/>
  <c r="BN115" i="1"/>
  <c r="BN98" i="1" s="1"/>
  <c r="BI156" i="1"/>
  <c r="CG12" i="1"/>
  <c r="CI3" i="1"/>
  <c r="J13" i="1"/>
  <c r="AF12" i="1"/>
  <c r="Y26" i="1"/>
  <c r="AK26" i="1"/>
  <c r="AW26" i="1"/>
  <c r="BI26" i="1"/>
  <c r="BU26" i="1"/>
  <c r="CG26" i="1"/>
  <c r="M47" i="1"/>
  <c r="J61" i="1"/>
  <c r="N77" i="1"/>
  <c r="Z77" i="1"/>
  <c r="J91" i="1"/>
  <c r="P99" i="1"/>
  <c r="AB99" i="1"/>
  <c r="AB98" i="1" s="1"/>
  <c r="AN99" i="1"/>
  <c r="M283" i="1"/>
  <c r="Y283" i="1"/>
  <c r="AK283" i="1"/>
  <c r="BI283" i="1"/>
  <c r="BU283" i="1"/>
  <c r="CG283" i="1"/>
  <c r="K456" i="1"/>
  <c r="BC156" i="1"/>
  <c r="W46" i="1"/>
  <c r="BU12" i="1"/>
  <c r="CI4" i="1"/>
  <c r="AQ12" i="1"/>
  <c r="CA12" i="1"/>
  <c r="J28" i="1"/>
  <c r="CK27" i="1" s="1"/>
  <c r="V47" i="1"/>
  <c r="AH47" i="1"/>
  <c r="AT47" i="1"/>
  <c r="BF47" i="1"/>
  <c r="BR47" i="1"/>
  <c r="CD47" i="1"/>
  <c r="N60" i="1"/>
  <c r="N46" i="1" s="1"/>
  <c r="Z60" i="1"/>
  <c r="Z46" i="1" s="1"/>
  <c r="AL60" i="1"/>
  <c r="AL46" i="1" s="1"/>
  <c r="AL45" i="1" s="1"/>
  <c r="AX60" i="1"/>
  <c r="BJ60" i="1"/>
  <c r="BJ46" i="1" s="1"/>
  <c r="BV60" i="1"/>
  <c r="BV46" i="1" s="1"/>
  <c r="BV45" i="1" s="1"/>
  <c r="AW12" i="1"/>
  <c r="BO12" i="1"/>
  <c r="CI5" i="1"/>
  <c r="M12" i="1"/>
  <c r="AH12" i="1"/>
  <c r="J21" i="1"/>
  <c r="CK20" i="1" s="1"/>
  <c r="P77" i="1"/>
  <c r="AB77" i="1"/>
  <c r="BB98" i="1"/>
  <c r="U99" i="1"/>
  <c r="J110" i="1"/>
  <c r="CK109" i="1" s="1"/>
  <c r="AY218" i="1"/>
  <c r="AC99" i="1"/>
  <c r="AC98" i="1" s="1"/>
  <c r="AC97" i="1" s="1"/>
  <c r="AO99" i="1"/>
  <c r="AO98" i="1" s="1"/>
  <c r="BA99" i="1"/>
  <c r="BA98" i="1" s="1"/>
  <c r="BM99" i="1"/>
  <c r="BY99" i="1"/>
  <c r="BY98" i="1" s="1"/>
  <c r="S115" i="1"/>
  <c r="AE115" i="1"/>
  <c r="AQ115" i="1"/>
  <c r="BC115" i="1"/>
  <c r="BC98" i="1" s="1"/>
  <c r="BC97" i="1" s="1"/>
  <c r="BO115" i="1"/>
  <c r="CA115" i="1"/>
  <c r="V136" i="1"/>
  <c r="AH136" i="1"/>
  <c r="AB235" i="1"/>
  <c r="T365" i="1"/>
  <c r="AF365" i="1"/>
  <c r="AR365" i="1"/>
  <c r="BD365" i="1"/>
  <c r="BP365" i="1"/>
  <c r="CB365" i="1"/>
  <c r="AM418" i="1"/>
  <c r="AK455" i="1"/>
  <c r="CG471" i="1"/>
  <c r="AZ99" i="1"/>
  <c r="AZ98" i="1" s="1"/>
  <c r="BL99" i="1"/>
  <c r="BL98" i="1" s="1"/>
  <c r="BX99" i="1"/>
  <c r="BX98" i="1" s="1"/>
  <c r="J126" i="1"/>
  <c r="AT136" i="1"/>
  <c r="BF136" i="1"/>
  <c r="BR136" i="1"/>
  <c r="BR97" i="1" s="1"/>
  <c r="CD136" i="1"/>
  <c r="AW136" i="1"/>
  <c r="BI136" i="1"/>
  <c r="BU136" i="1"/>
  <c r="CG136" i="1"/>
  <c r="L176" i="1"/>
  <c r="X176" i="1"/>
  <c r="AJ176" i="1"/>
  <c r="AV176" i="1"/>
  <c r="BH176" i="1"/>
  <c r="BT176" i="1"/>
  <c r="CF176" i="1"/>
  <c r="BL235" i="1"/>
  <c r="J246" i="1"/>
  <c r="CK245" i="1" s="1"/>
  <c r="V310" i="1"/>
  <c r="AH310" i="1"/>
  <c r="AT310" i="1"/>
  <c r="BF310" i="1"/>
  <c r="BF282" i="1" s="1"/>
  <c r="BR310" i="1"/>
  <c r="CD310" i="1"/>
  <c r="K338" i="1"/>
  <c r="J346" i="1"/>
  <c r="U115" i="1"/>
  <c r="AG115" i="1"/>
  <c r="AS115" i="1"/>
  <c r="BE115" i="1"/>
  <c r="BQ115" i="1"/>
  <c r="CC115" i="1"/>
  <c r="J146" i="1"/>
  <c r="CK145" i="1" s="1"/>
  <c r="X136" i="1"/>
  <c r="AJ136" i="1"/>
  <c r="CF156" i="1"/>
  <c r="K198" i="1"/>
  <c r="J211" i="1"/>
  <c r="CK210" i="1" s="1"/>
  <c r="AY418" i="1"/>
  <c r="BZ98" i="1"/>
  <c r="AV136" i="1"/>
  <c r="BH136" i="1"/>
  <c r="BT136" i="1"/>
  <c r="CF136" i="1"/>
  <c r="L338" i="1"/>
  <c r="J339" i="1"/>
  <c r="CK338" i="1" s="1"/>
  <c r="O418" i="1"/>
  <c r="AG99" i="1"/>
  <c r="AS99" i="1"/>
  <c r="BE99" i="1"/>
  <c r="BQ99" i="1"/>
  <c r="CC99" i="1"/>
  <c r="W115" i="1"/>
  <c r="AI115" i="1"/>
  <c r="AI98" i="1" s="1"/>
  <c r="AI97" i="1" s="1"/>
  <c r="AU115" i="1"/>
  <c r="AU98" i="1" s="1"/>
  <c r="BG115" i="1"/>
  <c r="BS115" i="1"/>
  <c r="CE115" i="1"/>
  <c r="CE98" i="1" s="1"/>
  <c r="CE97" i="1" s="1"/>
  <c r="N136" i="1"/>
  <c r="Z136" i="1"/>
  <c r="BV156" i="1"/>
  <c r="L167" i="1"/>
  <c r="L156" i="1" s="1"/>
  <c r="J229" i="1"/>
  <c r="CK228" i="1" s="1"/>
  <c r="M338" i="1"/>
  <c r="Y338" i="1"/>
  <c r="AK338" i="1"/>
  <c r="AW338" i="1"/>
  <c r="AW337" i="1" s="1"/>
  <c r="BI338" i="1"/>
  <c r="BU338" i="1"/>
  <c r="BU337" i="1" s="1"/>
  <c r="CG338" i="1"/>
  <c r="CB98" i="1"/>
  <c r="CB97" i="1" s="1"/>
  <c r="AX136" i="1"/>
  <c r="BJ136" i="1"/>
  <c r="BV136" i="1"/>
  <c r="AO136" i="1"/>
  <c r="BA136" i="1"/>
  <c r="BM136" i="1"/>
  <c r="BY136" i="1"/>
  <c r="AN235" i="1"/>
  <c r="CD257" i="1"/>
  <c r="CD235" i="1" s="1"/>
  <c r="J387" i="1"/>
  <c r="CE394" i="1"/>
  <c r="CE393" i="1" s="1"/>
  <c r="BE456" i="1"/>
  <c r="BQ456" i="1"/>
  <c r="V471" i="1"/>
  <c r="J483" i="1"/>
  <c r="J105" i="1"/>
  <c r="CK104" i="1" s="1"/>
  <c r="M115" i="1"/>
  <c r="Y115" i="1"/>
  <c r="AK115" i="1"/>
  <c r="AW115" i="1"/>
  <c r="BI115" i="1"/>
  <c r="BU115" i="1"/>
  <c r="CG115" i="1"/>
  <c r="P136" i="1"/>
  <c r="AB136" i="1"/>
  <c r="J192" i="1"/>
  <c r="CK191" i="1" s="1"/>
  <c r="J332" i="1"/>
  <c r="J373" i="1"/>
  <c r="J407" i="1"/>
  <c r="CK406" i="1" s="1"/>
  <c r="K394" i="1"/>
  <c r="K393" i="1" s="1"/>
  <c r="U419" i="1"/>
  <c r="U418" i="1" s="1"/>
  <c r="AG419" i="1"/>
  <c r="AG418" i="1" s="1"/>
  <c r="AS419" i="1"/>
  <c r="AS418" i="1" s="1"/>
  <c r="BE419" i="1"/>
  <c r="BE418" i="1" s="1"/>
  <c r="BQ419" i="1"/>
  <c r="BQ418" i="1" s="1"/>
  <c r="CC419" i="1"/>
  <c r="CC418" i="1" s="1"/>
  <c r="J450" i="1"/>
  <c r="CK449" i="1" s="1"/>
  <c r="AN136" i="1"/>
  <c r="AZ136" i="1"/>
  <c r="BL136" i="1"/>
  <c r="BX136" i="1"/>
  <c r="T235" i="1"/>
  <c r="J284" i="1"/>
  <c r="CK283" i="1" s="1"/>
  <c r="J397" i="1"/>
  <c r="CK396" i="1" s="1"/>
  <c r="M394" i="1"/>
  <c r="M393" i="1" s="1"/>
  <c r="AK393" i="1"/>
  <c r="CG393" i="1"/>
  <c r="J420" i="1"/>
  <c r="CK419" i="1" s="1"/>
  <c r="V419" i="1"/>
  <c r="V418" i="1" s="1"/>
  <c r="AH419" i="1"/>
  <c r="AH418" i="1" s="1"/>
  <c r="AT419" i="1"/>
  <c r="AT418" i="1" s="1"/>
  <c r="BF419" i="1"/>
  <c r="BF418" i="1" s="1"/>
  <c r="BR419" i="1"/>
  <c r="BR418" i="1" s="1"/>
  <c r="CD419" i="1"/>
  <c r="CD418" i="1" s="1"/>
  <c r="J461" i="1"/>
  <c r="CK460" i="1" s="1"/>
  <c r="AH471" i="1"/>
  <c r="AK99" i="1"/>
  <c r="AW99" i="1"/>
  <c r="BI99" i="1"/>
  <c r="BU99" i="1"/>
  <c r="CG99" i="1"/>
  <c r="J137" i="1"/>
  <c r="CK136" i="1" s="1"/>
  <c r="R136" i="1"/>
  <c r="AD136" i="1"/>
  <c r="J214" i="1"/>
  <c r="CK213" i="1" s="1"/>
  <c r="J227" i="1"/>
  <c r="AS235" i="1"/>
  <c r="J258" i="1"/>
  <c r="CK257" i="1" s="1"/>
  <c r="J269" i="1"/>
  <c r="CK268" i="1" s="1"/>
  <c r="J305" i="1"/>
  <c r="CK304" i="1" s="1"/>
  <c r="J491" i="1"/>
  <c r="J131" i="1"/>
  <c r="CK130" i="1" s="1"/>
  <c r="AS136" i="1"/>
  <c r="BE136" i="1"/>
  <c r="BQ136" i="1"/>
  <c r="CC136" i="1"/>
  <c r="J158" i="1"/>
  <c r="CK157" i="1" s="1"/>
  <c r="J184" i="1"/>
  <c r="S457" i="1"/>
  <c r="S456" i="1" s="1"/>
  <c r="J458" i="1"/>
  <c r="CK457" i="1" s="1"/>
  <c r="J291" i="1"/>
  <c r="CK290" i="1" s="1"/>
  <c r="J298" i="1"/>
  <c r="J325" i="1"/>
  <c r="J366" i="1"/>
  <c r="W365" i="1"/>
  <c r="W337" i="1" s="1"/>
  <c r="AI365" i="1"/>
  <c r="AU365" i="1"/>
  <c r="AU337" i="1" s="1"/>
  <c r="BG365" i="1"/>
  <c r="BS365" i="1"/>
  <c r="CE365" i="1"/>
  <c r="L394" i="1"/>
  <c r="L393" i="1" s="1"/>
  <c r="X394" i="1"/>
  <c r="X393" i="1" s="1"/>
  <c r="AJ394" i="1"/>
  <c r="AJ393" i="1" s="1"/>
  <c r="AV394" i="1"/>
  <c r="AV393" i="1" s="1"/>
  <c r="BH394" i="1"/>
  <c r="BH393" i="1" s="1"/>
  <c r="BT394" i="1"/>
  <c r="BT393" i="1" s="1"/>
  <c r="CF394" i="1"/>
  <c r="CF393" i="1" s="1"/>
  <c r="J401" i="1"/>
  <c r="CK400" i="1" s="1"/>
  <c r="J473" i="1"/>
  <c r="CK472" i="1" s="1"/>
  <c r="K479" i="1"/>
  <c r="AR471" i="1"/>
  <c r="BP471" i="1"/>
  <c r="P282" i="1"/>
  <c r="AB282" i="1"/>
  <c r="AN282" i="1"/>
  <c r="U310" i="1"/>
  <c r="AG310" i="1"/>
  <c r="AS310" i="1"/>
  <c r="BE310" i="1"/>
  <c r="BE282" i="1" s="1"/>
  <c r="BQ310" i="1"/>
  <c r="CC310" i="1"/>
  <c r="N338" i="1"/>
  <c r="N337" i="1" s="1"/>
  <c r="Z338" i="1"/>
  <c r="AL338" i="1"/>
  <c r="AL337" i="1" s="1"/>
  <c r="AX338" i="1"/>
  <c r="AX337" i="1" s="1"/>
  <c r="BJ338" i="1"/>
  <c r="BJ337" i="1" s="1"/>
  <c r="BV338" i="1"/>
  <c r="J468" i="1"/>
  <c r="CK467" i="1" s="1"/>
  <c r="J237" i="1"/>
  <c r="CK236" i="1" s="1"/>
  <c r="W235" i="1"/>
  <c r="O365" i="1"/>
  <c r="O337" i="1" s="1"/>
  <c r="AA365" i="1"/>
  <c r="AA337" i="1" s="1"/>
  <c r="AM365" i="1"/>
  <c r="AY365" i="1"/>
  <c r="BK365" i="1"/>
  <c r="BK337" i="1" s="1"/>
  <c r="BW365" i="1"/>
  <c r="BH471" i="1"/>
  <c r="BT471" i="1"/>
  <c r="J488" i="1"/>
  <c r="AE282" i="1"/>
  <c r="BC282" i="1"/>
  <c r="AD282" i="1"/>
  <c r="BB283" i="1"/>
  <c r="BN283" i="1"/>
  <c r="BN282" i="1" s="1"/>
  <c r="BZ283" i="1"/>
  <c r="J311" i="1"/>
  <c r="W310" i="1"/>
  <c r="AI310" i="1"/>
  <c r="AI282" i="1" s="1"/>
  <c r="AU310" i="1"/>
  <c r="BG310" i="1"/>
  <c r="BS310" i="1"/>
  <c r="BS282" i="1" s="1"/>
  <c r="CE310" i="1"/>
  <c r="P338" i="1"/>
  <c r="AB338" i="1"/>
  <c r="AB337" i="1" s="1"/>
  <c r="AN338" i="1"/>
  <c r="AZ338" i="1"/>
  <c r="AZ337" i="1" s="1"/>
  <c r="BL338" i="1"/>
  <c r="BL337" i="1" s="1"/>
  <c r="BX338" i="1"/>
  <c r="BX337" i="1" s="1"/>
  <c r="AW235" i="1"/>
  <c r="M257" i="1"/>
  <c r="Q365" i="1"/>
  <c r="AC365" i="1"/>
  <c r="AO365" i="1"/>
  <c r="BA365" i="1"/>
  <c r="BA337" i="1" s="1"/>
  <c r="BM365" i="1"/>
  <c r="BY365" i="1"/>
  <c r="T464" i="1"/>
  <c r="T456" i="1" s="1"/>
  <c r="AF464" i="1"/>
  <c r="AF456" i="1" s="1"/>
  <c r="AF455" i="1" s="1"/>
  <c r="AR464" i="1"/>
  <c r="AR456" i="1" s="1"/>
  <c r="BD464" i="1"/>
  <c r="BD456" i="1" s="1"/>
  <c r="BP464" i="1"/>
  <c r="BP456" i="1" s="1"/>
  <c r="CB464" i="1"/>
  <c r="CB456" i="1" s="1"/>
  <c r="Q472" i="1"/>
  <c r="Q471" i="1" s="1"/>
  <c r="AC472" i="1"/>
  <c r="AO472" i="1"/>
  <c r="AO471" i="1" s="1"/>
  <c r="BA472" i="1"/>
  <c r="BA471" i="1" s="1"/>
  <c r="BM472" i="1"/>
  <c r="BM471" i="1" s="1"/>
  <c r="BY472" i="1"/>
  <c r="BY471" i="1" s="1"/>
  <c r="J476" i="1"/>
  <c r="CK475" i="1" s="1"/>
  <c r="N479" i="1"/>
  <c r="N471" i="1" s="1"/>
  <c r="Z479" i="1"/>
  <c r="Z471" i="1" s="1"/>
  <c r="AL479" i="1"/>
  <c r="AL471" i="1" s="1"/>
  <c r="AX479" i="1"/>
  <c r="AX471" i="1" s="1"/>
  <c r="BJ479" i="1"/>
  <c r="BJ471" i="1" s="1"/>
  <c r="BV479" i="1"/>
  <c r="BV471" i="1" s="1"/>
  <c r="M487" i="1"/>
  <c r="Y487" i="1"/>
  <c r="AK487" i="1"/>
  <c r="AW487" i="1"/>
  <c r="BI487" i="1"/>
  <c r="BU487" i="1"/>
  <c r="CG487" i="1"/>
  <c r="K283" i="1"/>
  <c r="AR283" i="1"/>
  <c r="BD283" i="1"/>
  <c r="BP283" i="1"/>
  <c r="BP282" i="1" s="1"/>
  <c r="CB283" i="1"/>
  <c r="M310" i="1"/>
  <c r="Y310" i="1"/>
  <c r="AK310" i="1"/>
  <c r="AW310" i="1"/>
  <c r="BI310" i="1"/>
  <c r="BU310" i="1"/>
  <c r="CG310" i="1"/>
  <c r="R338" i="1"/>
  <c r="R337" i="1" s="1"/>
  <c r="AD338" i="1"/>
  <c r="AP338" i="1"/>
  <c r="BB338" i="1"/>
  <c r="BN338" i="1"/>
  <c r="BZ338" i="1"/>
  <c r="J380" i="1"/>
  <c r="O236" i="1"/>
  <c r="O235" i="1" s="1"/>
  <c r="AA236" i="1"/>
  <c r="AA235" i="1" s="1"/>
  <c r="AM236" i="1"/>
  <c r="AM235" i="1" s="1"/>
  <c r="AY236" i="1"/>
  <c r="AY235" i="1" s="1"/>
  <c r="BK236" i="1"/>
  <c r="BK235" i="1" s="1"/>
  <c r="BW236" i="1"/>
  <c r="BW235" i="1" s="1"/>
  <c r="S365" i="1"/>
  <c r="AE365" i="1"/>
  <c r="AQ365" i="1"/>
  <c r="BC365" i="1"/>
  <c r="BC337" i="1" s="1"/>
  <c r="BO365" i="1"/>
  <c r="BO337" i="1" s="1"/>
  <c r="CA365" i="1"/>
  <c r="P419" i="1"/>
  <c r="P418" i="1" s="1"/>
  <c r="AB419" i="1"/>
  <c r="AB418" i="1" s="1"/>
  <c r="AN419" i="1"/>
  <c r="AN418" i="1" s="1"/>
  <c r="AZ419" i="1"/>
  <c r="AZ418" i="1" s="1"/>
  <c r="BL419" i="1"/>
  <c r="BL418" i="1" s="1"/>
  <c r="BX419" i="1"/>
  <c r="BX418" i="1" s="1"/>
  <c r="J465" i="1"/>
  <c r="CK464" i="1" s="1"/>
  <c r="S472" i="1"/>
  <c r="AE472" i="1"/>
  <c r="AE471" i="1" s="1"/>
  <c r="AQ472" i="1"/>
  <c r="BC472" i="1"/>
  <c r="BC471" i="1" s="1"/>
  <c r="BO472" i="1"/>
  <c r="BO471" i="1" s="1"/>
  <c r="CA472" i="1"/>
  <c r="AB479" i="1"/>
  <c r="AN479" i="1"/>
  <c r="AZ479" i="1"/>
  <c r="BL479" i="1"/>
  <c r="BL471" i="1" s="1"/>
  <c r="BX479" i="1"/>
  <c r="O487" i="1"/>
  <c r="AA487" i="1"/>
  <c r="AM487" i="1"/>
  <c r="AY487" i="1"/>
  <c r="BK487" i="1"/>
  <c r="BW487" i="1"/>
  <c r="O310" i="1"/>
  <c r="AA310" i="1"/>
  <c r="AM310" i="1"/>
  <c r="AY310" i="1"/>
  <c r="AY282" i="1" s="1"/>
  <c r="BK310" i="1"/>
  <c r="BK282" i="1" s="1"/>
  <c r="BW310" i="1"/>
  <c r="T338" i="1"/>
  <c r="AF338" i="1"/>
  <c r="AR338" i="1"/>
  <c r="BD338" i="1"/>
  <c r="BP338" i="1"/>
  <c r="CB338" i="1"/>
  <c r="CB337" i="1" s="1"/>
  <c r="Q235" i="1"/>
  <c r="BM235" i="1"/>
  <c r="U337" i="1"/>
  <c r="BE337" i="1"/>
  <c r="CC337" i="1"/>
  <c r="V394" i="1"/>
  <c r="V393" i="1" s="1"/>
  <c r="AH394" i="1"/>
  <c r="AH393" i="1" s="1"/>
  <c r="AT394" i="1"/>
  <c r="AT393" i="1" s="1"/>
  <c r="BF394" i="1"/>
  <c r="BF393" i="1" s="1"/>
  <c r="BR394" i="1"/>
  <c r="BR393" i="1" s="1"/>
  <c r="CD394" i="1"/>
  <c r="CD393" i="1" s="1"/>
  <c r="U471" i="1"/>
  <c r="AS471" i="1"/>
  <c r="BE472" i="1"/>
  <c r="BE471" i="1" s="1"/>
  <c r="BQ472" i="1"/>
  <c r="BQ471" i="1" s="1"/>
  <c r="CC472" i="1"/>
  <c r="CC471" i="1" s="1"/>
  <c r="AP471" i="1"/>
  <c r="BN471" i="1"/>
  <c r="BZ471" i="1"/>
  <c r="Q487" i="1"/>
  <c r="AC487" i="1"/>
  <c r="AO487" i="1"/>
  <c r="BA487" i="1"/>
  <c r="BM487" i="1"/>
  <c r="BY487" i="1"/>
  <c r="S282" i="1"/>
  <c r="AQ282" i="1"/>
  <c r="BO282" i="1"/>
  <c r="L283" i="1"/>
  <c r="X283" i="1"/>
  <c r="AJ283" i="1"/>
  <c r="AJ282" i="1" s="1"/>
  <c r="AV283" i="1"/>
  <c r="BH283" i="1"/>
  <c r="BT283" i="1"/>
  <c r="BT282" i="1" s="1"/>
  <c r="CF283" i="1"/>
  <c r="Q310" i="1"/>
  <c r="Q282" i="1" s="1"/>
  <c r="AC310" i="1"/>
  <c r="AO310" i="1"/>
  <c r="BA310" i="1"/>
  <c r="BA282" i="1" s="1"/>
  <c r="BM310" i="1"/>
  <c r="BM282" i="1" s="1"/>
  <c r="BY310" i="1"/>
  <c r="V338" i="1"/>
  <c r="AH338" i="1"/>
  <c r="AH337" i="1" s="1"/>
  <c r="AT338" i="1"/>
  <c r="AT337" i="1" s="1"/>
  <c r="BF338" i="1"/>
  <c r="BR338" i="1"/>
  <c r="BR337" i="1" s="1"/>
  <c r="CD338" i="1"/>
  <c r="CD337" i="1" s="1"/>
  <c r="J353" i="1"/>
  <c r="CK352" i="1" s="1"/>
  <c r="J360" i="1"/>
  <c r="CK359" i="1" s="1"/>
  <c r="J412" i="1"/>
  <c r="CK411" i="1" s="1"/>
  <c r="AZ502" i="1"/>
  <c r="BB502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J116" i="1"/>
  <c r="CK115" i="1" s="1"/>
  <c r="K115" i="1"/>
  <c r="J141" i="1"/>
  <c r="CK140" i="1" s="1"/>
  <c r="AL136" i="1"/>
  <c r="AL97" i="1" s="1"/>
  <c r="C523" i="1"/>
  <c r="C502" i="1"/>
  <c r="AY2" i="1"/>
  <c r="BD2" i="1"/>
  <c r="CI2" i="1"/>
  <c r="CI7" i="1"/>
  <c r="CI8" i="1"/>
  <c r="M10" i="1"/>
  <c r="CI9" i="1"/>
  <c r="A504" i="1"/>
  <c r="K12" i="1"/>
  <c r="K136" i="1"/>
  <c r="BQ282" i="1"/>
  <c r="K236" i="1"/>
  <c r="CG501" i="1"/>
  <c r="BC501" i="1"/>
  <c r="BD501" i="1" s="1"/>
  <c r="BE501" i="1" s="1"/>
  <c r="BF501" i="1" s="1"/>
  <c r="BG501" i="1" s="1"/>
  <c r="BH501" i="1" s="1"/>
  <c r="BI501" i="1" s="1"/>
  <c r="BJ501" i="1" s="1"/>
  <c r="BK501" i="1" s="1"/>
  <c r="BL501" i="1" s="1"/>
  <c r="BM501" i="1" s="1"/>
  <c r="BN501" i="1" s="1"/>
  <c r="BO501" i="1" s="1"/>
  <c r="BP501" i="1" s="1"/>
  <c r="BQ501" i="1" s="1"/>
  <c r="BR501" i="1" s="1"/>
  <c r="BS501" i="1" s="1"/>
  <c r="BT501" i="1" s="1"/>
  <c r="BU501" i="1" s="1"/>
  <c r="BV501" i="1" s="1"/>
  <c r="BW501" i="1" s="1"/>
  <c r="BX501" i="1" s="1"/>
  <c r="BY501" i="1" s="1"/>
  <c r="BZ501" i="1" s="1"/>
  <c r="CA501" i="1" s="1"/>
  <c r="CB501" i="1" s="1"/>
  <c r="CC501" i="1" s="1"/>
  <c r="CD501" i="1" s="1"/>
  <c r="CE501" i="1" s="1"/>
  <c r="CF501" i="1" s="1"/>
  <c r="K156" i="1"/>
  <c r="K190" i="1"/>
  <c r="J190" i="1" s="1"/>
  <c r="CK189" i="1" s="1"/>
  <c r="K310" i="1"/>
  <c r="K365" i="1"/>
  <c r="A524" i="1"/>
  <c r="B503" i="1"/>
  <c r="K472" i="1"/>
  <c r="K487" i="1"/>
  <c r="C503" i="1"/>
  <c r="BA10" i="1"/>
  <c r="AZ10" i="1"/>
  <c r="BC9" i="1"/>
  <c r="BA9" i="1"/>
  <c r="BA502" i="1" l="1"/>
  <c r="CB46" i="1"/>
  <c r="CB45" i="1" s="1"/>
  <c r="BT337" i="1"/>
  <c r="AU235" i="1"/>
  <c r="V337" i="1"/>
  <c r="X282" i="1"/>
  <c r="S471" i="1"/>
  <c r="S455" i="1" s="1"/>
  <c r="AH455" i="1"/>
  <c r="AJ97" i="1"/>
  <c r="AV337" i="1"/>
  <c r="BK46" i="1"/>
  <c r="BK45" i="1" s="1"/>
  <c r="BK507" i="1" s="1"/>
  <c r="BK528" i="1" s="1"/>
  <c r="N456" i="1"/>
  <c r="AT98" i="1"/>
  <c r="W282" i="1"/>
  <c r="BG98" i="1"/>
  <c r="BG97" i="1" s="1"/>
  <c r="BZ282" i="1"/>
  <c r="AA456" i="1"/>
  <c r="BC456" i="1"/>
  <c r="AP235" i="1"/>
  <c r="AO282" i="1"/>
  <c r="BE455" i="1"/>
  <c r="BV98" i="1"/>
  <c r="AC456" i="1"/>
  <c r="AC455" i="1" s="1"/>
  <c r="AC519" i="1" s="1"/>
  <c r="AC540" i="1" s="1"/>
  <c r="AH98" i="1"/>
  <c r="AM282" i="1"/>
  <c r="AN471" i="1"/>
  <c r="BY337" i="1"/>
  <c r="BE235" i="1"/>
  <c r="BM337" i="1"/>
  <c r="AV97" i="1"/>
  <c r="CD97" i="1"/>
  <c r="AP46" i="1"/>
  <c r="AP45" i="1" s="1"/>
  <c r="T282" i="1"/>
  <c r="CD98" i="1"/>
  <c r="AO456" i="1"/>
  <c r="AO455" i="1" s="1"/>
  <c r="AO519" i="1" s="1"/>
  <c r="AO540" i="1" s="1"/>
  <c r="BZ97" i="1"/>
  <c r="BY235" i="1"/>
  <c r="BL282" i="1"/>
  <c r="CA282" i="1"/>
  <c r="BW46" i="1"/>
  <c r="BW45" i="1" s="1"/>
  <c r="AE98" i="1"/>
  <c r="AE97" i="1" s="1"/>
  <c r="AQ45" i="1"/>
  <c r="AA98" i="1"/>
  <c r="AA97" i="1" s="1"/>
  <c r="AO46" i="1"/>
  <c r="O282" i="1"/>
  <c r="BP337" i="1"/>
  <c r="AC471" i="1"/>
  <c r="AT97" i="1"/>
  <c r="BA45" i="1"/>
  <c r="AY471" i="1"/>
  <c r="BI235" i="1"/>
  <c r="Q45" i="1"/>
  <c r="CD456" i="1"/>
  <c r="AQ471" i="1"/>
  <c r="CB282" i="1"/>
  <c r="AI471" i="1"/>
  <c r="CA45" i="1"/>
  <c r="BV456" i="1"/>
  <c r="BV455" i="1" s="1"/>
  <c r="BV519" i="1" s="1"/>
  <c r="BV540" i="1" s="1"/>
  <c r="BH97" i="1"/>
  <c r="BH508" i="1" s="1"/>
  <c r="BH529" i="1" s="1"/>
  <c r="AX46" i="1"/>
  <c r="AX45" i="1" s="1"/>
  <c r="AX507" i="1" s="1"/>
  <c r="AX528" i="1" s="1"/>
  <c r="AN98" i="1"/>
  <c r="AN97" i="1" s="1"/>
  <c r="AN508" i="1" s="1"/>
  <c r="AN529" i="1" s="1"/>
  <c r="BX46" i="1"/>
  <c r="BX45" i="1" s="1"/>
  <c r="BC235" i="1"/>
  <c r="BC515" i="1" s="1"/>
  <c r="BC536" i="1" s="1"/>
  <c r="AG337" i="1"/>
  <c r="BI98" i="1"/>
  <c r="AD45" i="1"/>
  <c r="AZ46" i="1"/>
  <c r="S235" i="1"/>
  <c r="Z98" i="1"/>
  <c r="CG456" i="1"/>
  <c r="BT456" i="1"/>
  <c r="BT455" i="1" s="1"/>
  <c r="BT519" i="1" s="1"/>
  <c r="BT540" i="1" s="1"/>
  <c r="BL456" i="1"/>
  <c r="BS235" i="1"/>
  <c r="BS515" i="1" s="1"/>
  <c r="BS536" i="1" s="1"/>
  <c r="BY282" i="1"/>
  <c r="BY281" i="1" s="1"/>
  <c r="CF456" i="1"/>
  <c r="CF455" i="1" s="1"/>
  <c r="CF519" i="1" s="1"/>
  <c r="CF540" i="1" s="1"/>
  <c r="CE337" i="1"/>
  <c r="BO45" i="1"/>
  <c r="AN337" i="1"/>
  <c r="BM98" i="1"/>
  <c r="X337" i="1"/>
  <c r="T97" i="1"/>
  <c r="AU45" i="1"/>
  <c r="AY97" i="1"/>
  <c r="AY508" i="1" s="1"/>
  <c r="AY529" i="1" s="1"/>
  <c r="AD456" i="1"/>
  <c r="AD455" i="1" s="1"/>
  <c r="BO455" i="1"/>
  <c r="AE46" i="1"/>
  <c r="AE45" i="1" s="1"/>
  <c r="P337" i="1"/>
  <c r="BE281" i="1"/>
  <c r="AV282" i="1"/>
  <c r="Y235" i="1"/>
  <c r="AU455" i="1"/>
  <c r="BG456" i="1"/>
  <c r="L98" i="1"/>
  <c r="L97" i="1" s="1"/>
  <c r="AL511" i="1"/>
  <c r="AI337" i="1"/>
  <c r="CA98" i="1"/>
  <c r="CA97" i="1" s="1"/>
  <c r="CA508" i="1" s="1"/>
  <c r="CA529" i="1" s="1"/>
  <c r="CC282" i="1"/>
  <c r="BI456" i="1"/>
  <c r="BI455" i="1" s="1"/>
  <c r="BI519" i="1" s="1"/>
  <c r="BI540" i="1" s="1"/>
  <c r="BM456" i="1"/>
  <c r="BM455" i="1" s="1"/>
  <c r="BM519" i="1" s="1"/>
  <c r="BM540" i="1" s="1"/>
  <c r="BB456" i="1"/>
  <c r="E527" i="1"/>
  <c r="AH506" i="1"/>
  <c r="BA455" i="1"/>
  <c r="BA519" i="1" s="1"/>
  <c r="BA540" i="1" s="1"/>
  <c r="BW337" i="1"/>
  <c r="AV456" i="1"/>
  <c r="BH282" i="1"/>
  <c r="BH281" i="1" s="1"/>
  <c r="BH516" i="1" s="1"/>
  <c r="BH537" i="1" s="1"/>
  <c r="AI235" i="1"/>
  <c r="AI515" i="1" s="1"/>
  <c r="AI536" i="1" s="1"/>
  <c r="BF337" i="1"/>
  <c r="BU512" i="1"/>
  <c r="BU533" i="1" s="1"/>
  <c r="BC455" i="1"/>
  <c r="BZ337" i="1"/>
  <c r="BB46" i="1"/>
  <c r="BB45" i="1" s="1"/>
  <c r="AA455" i="1"/>
  <c r="Q506" i="1"/>
  <c r="AG456" i="1"/>
  <c r="AG455" i="1" s="1"/>
  <c r="AG519" i="1" s="1"/>
  <c r="AG540" i="1" s="1"/>
  <c r="BM46" i="1"/>
  <c r="BM45" i="1" s="1"/>
  <c r="BM507" i="1" s="1"/>
  <c r="BM528" i="1" s="1"/>
  <c r="BT98" i="1"/>
  <c r="BT97" i="1" s="1"/>
  <c r="BT508" i="1" s="1"/>
  <c r="BT529" i="1" s="1"/>
  <c r="AJ506" i="1"/>
  <c r="AY46" i="1"/>
  <c r="AY45" i="1" s="1"/>
  <c r="AY507" i="1" s="1"/>
  <c r="AY528" i="1" s="1"/>
  <c r="CA337" i="1"/>
  <c r="AO337" i="1"/>
  <c r="AO281" i="1" s="1"/>
  <c r="AO516" i="1" s="1"/>
  <c r="AO537" i="1" s="1"/>
  <c r="BD337" i="1"/>
  <c r="AM337" i="1"/>
  <c r="BF97" i="1"/>
  <c r="AP506" i="1"/>
  <c r="AP527" i="1" s="1"/>
  <c r="AO45" i="1"/>
  <c r="L456" i="1"/>
  <c r="AO235" i="1"/>
  <c r="BS456" i="1"/>
  <c r="BS455" i="1" s="1"/>
  <c r="BS519" i="1" s="1"/>
  <c r="BS540" i="1" s="1"/>
  <c r="AW282" i="1"/>
  <c r="AW281" i="1" s="1"/>
  <c r="AW516" i="1" s="1"/>
  <c r="AW537" i="1" s="1"/>
  <c r="CC456" i="1"/>
  <c r="CC455" i="1" s="1"/>
  <c r="CC519" i="1" s="1"/>
  <c r="CC540" i="1" s="1"/>
  <c r="AY456" i="1"/>
  <c r="CA456" i="1"/>
  <c r="BR455" i="1"/>
  <c r="BD282" i="1"/>
  <c r="BG282" i="1"/>
  <c r="CG98" i="1"/>
  <c r="BG471" i="1"/>
  <c r="BG455" i="1" s="1"/>
  <c r="BG519" i="1" s="1"/>
  <c r="BG540" i="1" s="1"/>
  <c r="AJ456" i="1"/>
  <c r="BJ456" i="1"/>
  <c r="BJ455" i="1" s="1"/>
  <c r="BJ519" i="1" s="1"/>
  <c r="BJ540" i="1" s="1"/>
  <c r="CD282" i="1"/>
  <c r="AZ45" i="1"/>
  <c r="AZ507" i="1" s="1"/>
  <c r="AZ528" i="1" s="1"/>
  <c r="BF455" i="1"/>
  <c r="BF519" i="1" s="1"/>
  <c r="BF540" i="1" s="1"/>
  <c r="BS337" i="1"/>
  <c r="BS281" i="1" s="1"/>
  <c r="BS516" i="1" s="1"/>
  <c r="BS537" i="1" s="1"/>
  <c r="AK337" i="1"/>
  <c r="W455" i="1"/>
  <c r="L337" i="1"/>
  <c r="T455" i="1"/>
  <c r="Y337" i="1"/>
  <c r="AT282" i="1"/>
  <c r="BK98" i="1"/>
  <c r="BK97" i="1" s="1"/>
  <c r="BH510" i="1"/>
  <c r="BH531" i="1" s="1"/>
  <c r="BM281" i="1"/>
  <c r="BM516" i="1" s="1"/>
  <c r="BM537" i="1" s="1"/>
  <c r="BX510" i="1"/>
  <c r="BX531" i="1" s="1"/>
  <c r="AS506" i="1"/>
  <c r="AS527" i="1" s="1"/>
  <c r="CF282" i="1"/>
  <c r="BX471" i="1"/>
  <c r="AU282" i="1"/>
  <c r="AU281" i="1" s="1"/>
  <c r="Z337" i="1"/>
  <c r="V46" i="1"/>
  <c r="V45" i="1" s="1"/>
  <c r="V507" i="1" s="1"/>
  <c r="V528" i="1" s="1"/>
  <c r="R46" i="1"/>
  <c r="R45" i="1" s="1"/>
  <c r="BY45" i="1"/>
  <c r="AN456" i="1"/>
  <c r="AN455" i="1" s="1"/>
  <c r="AN519" i="1" s="1"/>
  <c r="AN540" i="1" s="1"/>
  <c r="BW98" i="1"/>
  <c r="BW97" i="1" s="1"/>
  <c r="AK46" i="1"/>
  <c r="AK45" i="1" s="1"/>
  <c r="AK507" i="1" s="1"/>
  <c r="AK528" i="1" s="1"/>
  <c r="AS456" i="1"/>
  <c r="BX514" i="1"/>
  <c r="BX535" i="1" s="1"/>
  <c r="BH455" i="1"/>
  <c r="AU97" i="1"/>
  <c r="AK282" i="1"/>
  <c r="CG46" i="1"/>
  <c r="CC46" i="1"/>
  <c r="CC45" i="1" s="1"/>
  <c r="U456" i="1"/>
  <c r="U455" i="1" s="1"/>
  <c r="U519" i="1" s="1"/>
  <c r="U540" i="1" s="1"/>
  <c r="AL456" i="1"/>
  <c r="AL455" i="1" s="1"/>
  <c r="AL519" i="1" s="1"/>
  <c r="AL540" i="1" s="1"/>
  <c r="AE513" i="1"/>
  <c r="AL515" i="1"/>
  <c r="AL536" i="1" s="1"/>
  <c r="Q514" i="1"/>
  <c r="AA282" i="1"/>
  <c r="BW455" i="1"/>
  <c r="BW519" i="1" s="1"/>
  <c r="BW540" i="1" s="1"/>
  <c r="AQ98" i="1"/>
  <c r="AQ97" i="1" s="1"/>
  <c r="Y282" i="1"/>
  <c r="R97" i="1"/>
  <c r="P471" i="1"/>
  <c r="P455" i="1" s="1"/>
  <c r="P519" i="1" s="1"/>
  <c r="P540" i="1" s="1"/>
  <c r="BX506" i="1"/>
  <c r="BX527" i="1" s="1"/>
  <c r="CE46" i="1"/>
  <c r="CE45" i="1" s="1"/>
  <c r="Z456" i="1"/>
  <c r="Z455" i="1" s="1"/>
  <c r="Z519" i="1" s="1"/>
  <c r="Z540" i="1" s="1"/>
  <c r="M98" i="1"/>
  <c r="M97" i="1" s="1"/>
  <c r="AM98" i="1"/>
  <c r="AM97" i="1" s="1"/>
  <c r="L514" i="1"/>
  <c r="M337" i="1"/>
  <c r="BR282" i="1"/>
  <c r="BR281" i="1" s="1"/>
  <c r="Z45" i="1"/>
  <c r="AG282" i="1"/>
  <c r="V282" i="1"/>
  <c r="O455" i="1"/>
  <c r="AF282" i="1"/>
  <c r="AP282" i="1"/>
  <c r="CF337" i="1"/>
  <c r="AX506" i="1"/>
  <c r="AX527" i="1" s="1"/>
  <c r="AI46" i="1"/>
  <c r="AI45" i="1" s="1"/>
  <c r="AI507" i="1" s="1"/>
  <c r="AI528" i="1" s="1"/>
  <c r="AV455" i="1"/>
  <c r="AV519" i="1" s="1"/>
  <c r="AV540" i="1" s="1"/>
  <c r="BC45" i="1"/>
  <c r="AR97" i="1"/>
  <c r="AR508" i="1" s="1"/>
  <c r="AR529" i="1" s="1"/>
  <c r="AX510" i="1"/>
  <c r="AX531" i="1" s="1"/>
  <c r="D527" i="1"/>
  <c r="N512" i="1"/>
  <c r="N533" i="1" s="1"/>
  <c r="AP455" i="1"/>
  <c r="AP519" i="1" s="1"/>
  <c r="AP540" i="1" s="1"/>
  <c r="M282" i="1"/>
  <c r="V455" i="1"/>
  <c r="CG455" i="1"/>
  <c r="P98" i="1"/>
  <c r="BZ46" i="1"/>
  <c r="BZ45" i="1" s="1"/>
  <c r="BZ507" i="1" s="1"/>
  <c r="BZ528" i="1" s="1"/>
  <c r="AN45" i="1"/>
  <c r="J210" i="1"/>
  <c r="CK209" i="1" s="1"/>
  <c r="Y471" i="1"/>
  <c r="Y455" i="1" s="1"/>
  <c r="AJ471" i="1"/>
  <c r="AJ455" i="1" s="1"/>
  <c r="Z506" i="1"/>
  <c r="Z527" i="1" s="1"/>
  <c r="O46" i="1"/>
  <c r="O45" i="1" s="1"/>
  <c r="O507" i="1" s="1"/>
  <c r="O528" i="1" s="1"/>
  <c r="X97" i="1"/>
  <c r="T506" i="1"/>
  <c r="BB512" i="1"/>
  <c r="BB533" i="1" s="1"/>
  <c r="AR337" i="1"/>
  <c r="AQ455" i="1"/>
  <c r="AQ519" i="1" s="1"/>
  <c r="AQ540" i="1" s="1"/>
  <c r="BN337" i="1"/>
  <c r="BN281" i="1" s="1"/>
  <c r="BN516" i="1" s="1"/>
  <c r="BN537" i="1" s="1"/>
  <c r="Q337" i="1"/>
  <c r="Q281" i="1" s="1"/>
  <c r="AH282" i="1"/>
  <c r="AH281" i="1" s="1"/>
  <c r="BN45" i="1"/>
  <c r="X455" i="1"/>
  <c r="X519" i="1" s="1"/>
  <c r="X540" i="1" s="1"/>
  <c r="CD455" i="1"/>
  <c r="AI455" i="1"/>
  <c r="BS45" i="1"/>
  <c r="BT281" i="1"/>
  <c r="AN513" i="1"/>
  <c r="AN534" i="1" s="1"/>
  <c r="AH97" i="1"/>
  <c r="AX509" i="1"/>
  <c r="AX530" i="1" s="1"/>
  <c r="AC282" i="1"/>
  <c r="AX455" i="1"/>
  <c r="AX519" i="1" s="1"/>
  <c r="AX540" i="1" s="1"/>
  <c r="AO506" i="1"/>
  <c r="AO527" i="1" s="1"/>
  <c r="BI97" i="1"/>
  <c r="BI508" i="1" s="1"/>
  <c r="BI529" i="1" s="1"/>
  <c r="V97" i="1"/>
  <c r="AF97" i="1"/>
  <c r="AF508" i="1" s="1"/>
  <c r="AB45" i="1"/>
  <c r="BU45" i="1"/>
  <c r="D512" i="1"/>
  <c r="AV513" i="1"/>
  <c r="AV534" i="1" s="1"/>
  <c r="AA509" i="1"/>
  <c r="AO514" i="1"/>
  <c r="AO535" i="1" s="1"/>
  <c r="AS455" i="1"/>
  <c r="T337" i="1"/>
  <c r="T281" i="1" s="1"/>
  <c r="T516" i="1" s="1"/>
  <c r="T537" i="1" s="1"/>
  <c r="AQ337" i="1"/>
  <c r="BB337" i="1"/>
  <c r="AC337" i="1"/>
  <c r="BB282" i="1"/>
  <c r="W98" i="1"/>
  <c r="W97" i="1" s="1"/>
  <c r="AC506" i="1"/>
  <c r="AZ506" i="1"/>
  <c r="AZ527" i="1" s="1"/>
  <c r="S98" i="1"/>
  <c r="S97" i="1" s="1"/>
  <c r="BE46" i="1"/>
  <c r="BE45" i="1" s="1"/>
  <c r="BE507" i="1" s="1"/>
  <c r="BE528" i="1" s="1"/>
  <c r="C541" i="1"/>
  <c r="AS281" i="1"/>
  <c r="BP506" i="1"/>
  <c r="BP527" i="1" s="1"/>
  <c r="P512" i="1"/>
  <c r="AP514" i="1"/>
  <c r="AP535" i="1" s="1"/>
  <c r="AE509" i="1"/>
  <c r="AQ515" i="1"/>
  <c r="AQ536" i="1" s="1"/>
  <c r="BW282" i="1"/>
  <c r="BW281" i="1" s="1"/>
  <c r="BW25" i="1" s="1"/>
  <c r="AE337" i="1"/>
  <c r="AE281" i="1" s="1"/>
  <c r="AE516" i="1" s="1"/>
  <c r="AE537" i="1" s="1"/>
  <c r="AP337" i="1"/>
  <c r="BK455" i="1"/>
  <c r="BK519" i="1" s="1"/>
  <c r="BK540" i="1" s="1"/>
  <c r="W45" i="1"/>
  <c r="J37" i="1"/>
  <c r="CK36" i="1" s="1"/>
  <c r="L455" i="1"/>
  <c r="L519" i="1" s="1"/>
  <c r="L540" i="1" s="1"/>
  <c r="C539" i="1"/>
  <c r="AR515" i="1"/>
  <c r="AR536" i="1" s="1"/>
  <c r="AY509" i="1"/>
  <c r="AY530" i="1" s="1"/>
  <c r="AS517" i="1"/>
  <c r="AS538" i="1" s="1"/>
  <c r="S337" i="1"/>
  <c r="S281" i="1" s="1"/>
  <c r="AD337" i="1"/>
  <c r="AD281" i="1" s="1"/>
  <c r="AD516" i="1" s="1"/>
  <c r="AD537" i="1" s="1"/>
  <c r="AR282" i="1"/>
  <c r="AY455" i="1"/>
  <c r="AY519" i="1" s="1"/>
  <c r="AY540" i="1" s="1"/>
  <c r="Q456" i="1"/>
  <c r="Q455" i="1" s="1"/>
  <c r="AE456" i="1"/>
  <c r="AE455" i="1" s="1"/>
  <c r="AE519" i="1" s="1"/>
  <c r="AE540" i="1" s="1"/>
  <c r="X512" i="1"/>
  <c r="X533" i="1" s="1"/>
  <c r="Z509" i="1"/>
  <c r="AH513" i="1"/>
  <c r="D509" i="1"/>
  <c r="AZ515" i="1"/>
  <c r="AZ536" i="1" s="1"/>
  <c r="U510" i="1"/>
  <c r="AK519" i="1"/>
  <c r="AK540" i="1" s="1"/>
  <c r="BP455" i="1"/>
  <c r="BP519" i="1" s="1"/>
  <c r="BP540" i="1" s="1"/>
  <c r="CE282" i="1"/>
  <c r="CE281" i="1" s="1"/>
  <c r="CE25" i="1" s="1"/>
  <c r="CE505" i="1" s="1"/>
  <c r="CE526" i="1" s="1"/>
  <c r="AM455" i="1"/>
  <c r="AM519" i="1" s="1"/>
  <c r="AM540" i="1" s="1"/>
  <c r="BU98" i="1"/>
  <c r="BU97" i="1" s="1"/>
  <c r="BU508" i="1" s="1"/>
  <c r="BU529" i="1" s="1"/>
  <c r="AW45" i="1"/>
  <c r="AH509" i="1"/>
  <c r="AP513" i="1"/>
  <c r="AP534" i="1" s="1"/>
  <c r="P509" i="1"/>
  <c r="BZ517" i="1"/>
  <c r="BZ538" i="1" s="1"/>
  <c r="AO510" i="1"/>
  <c r="AO531" i="1" s="1"/>
  <c r="AK521" i="1"/>
  <c r="AK542" i="1" s="1"/>
  <c r="J176" i="1"/>
  <c r="J510" i="1" s="1"/>
  <c r="BL97" i="1"/>
  <c r="BL508" i="1" s="1"/>
  <c r="BL529" i="1" s="1"/>
  <c r="BO98" i="1"/>
  <c r="BO97" i="1" s="1"/>
  <c r="S45" i="1"/>
  <c r="S507" i="1" s="1"/>
  <c r="S528" i="1" s="1"/>
  <c r="BN456" i="1"/>
  <c r="BN455" i="1" s="1"/>
  <c r="BN519" i="1" s="1"/>
  <c r="BN540" i="1" s="1"/>
  <c r="M455" i="1"/>
  <c r="CF515" i="1"/>
  <c r="CF536" i="1" s="1"/>
  <c r="AP509" i="1"/>
  <c r="AP530" i="1" s="1"/>
  <c r="AX513" i="1"/>
  <c r="AX534" i="1" s="1"/>
  <c r="AP510" i="1"/>
  <c r="AP531" i="1" s="1"/>
  <c r="AR520" i="1"/>
  <c r="AR541" i="1" s="1"/>
  <c r="S511" i="1"/>
  <c r="S532" i="1" s="1"/>
  <c r="BZ455" i="1"/>
  <c r="BZ519" i="1" s="1"/>
  <c r="BZ540" i="1" s="1"/>
  <c r="AZ471" i="1"/>
  <c r="CF97" i="1"/>
  <c r="CF508" i="1" s="1"/>
  <c r="CF529" i="1" s="1"/>
  <c r="BB97" i="1"/>
  <c r="BB508" i="1" s="1"/>
  <c r="BB529" i="1" s="1"/>
  <c r="O281" i="1"/>
  <c r="O516" i="1" s="1"/>
  <c r="O537" i="1" s="1"/>
  <c r="N455" i="1"/>
  <c r="U282" i="1"/>
  <c r="BP98" i="1"/>
  <c r="BP97" i="1" s="1"/>
  <c r="BP508" i="1" s="1"/>
  <c r="BP529" i="1" s="1"/>
  <c r="AQ281" i="1"/>
  <c r="L510" i="1"/>
  <c r="AZ514" i="1"/>
  <c r="AZ535" i="1" s="1"/>
  <c r="BF510" i="1"/>
  <c r="BF531" i="1" s="1"/>
  <c r="CA511" i="1"/>
  <c r="CA532" i="1" s="1"/>
  <c r="L282" i="1"/>
  <c r="BB455" i="1"/>
  <c r="BB519" i="1" s="1"/>
  <c r="BB540" i="1" s="1"/>
  <c r="AB471" i="1"/>
  <c r="AB455" i="1" s="1"/>
  <c r="CG337" i="1"/>
  <c r="CG281" i="1" s="1"/>
  <c r="CG282" i="1"/>
  <c r="BU471" i="1"/>
  <c r="BU455" i="1" s="1"/>
  <c r="BD98" i="1"/>
  <c r="BD97" i="1" s="1"/>
  <c r="BD508" i="1" s="1"/>
  <c r="BD529" i="1" s="1"/>
  <c r="AF337" i="1"/>
  <c r="AF281" i="1" s="1"/>
  <c r="AF516" i="1" s="1"/>
  <c r="AF537" i="1" s="1"/>
  <c r="AM511" i="1"/>
  <c r="AM532" i="1" s="1"/>
  <c r="AZ510" i="1"/>
  <c r="AZ531" i="1" s="1"/>
  <c r="BH514" i="1"/>
  <c r="BH535" i="1" s="1"/>
  <c r="AB511" i="1"/>
  <c r="AB532" i="1" s="1"/>
  <c r="Y512" i="1"/>
  <c r="Y533" i="1" s="1"/>
  <c r="CA471" i="1"/>
  <c r="J418" i="1"/>
  <c r="CK417" i="1" s="1"/>
  <c r="BY455" i="1"/>
  <c r="W281" i="1"/>
  <c r="AY337" i="1"/>
  <c r="AY281" i="1" s="1"/>
  <c r="Y98" i="1"/>
  <c r="Y97" i="1" s="1"/>
  <c r="BS98" i="1"/>
  <c r="BS97" i="1" s="1"/>
  <c r="BS508" i="1" s="1"/>
  <c r="BS529" i="1" s="1"/>
  <c r="AV508" i="1"/>
  <c r="AV529" i="1" s="1"/>
  <c r="CG45" i="1"/>
  <c r="CF511" i="1"/>
  <c r="CF532" i="1" s="1"/>
  <c r="BR517" i="1"/>
  <c r="BR538" i="1" s="1"/>
  <c r="AJ520" i="1"/>
  <c r="AJ541" i="1" s="1"/>
  <c r="Q510" i="1"/>
  <c r="O511" i="1"/>
  <c r="BW511" i="1"/>
  <c r="BW532" i="1" s="1"/>
  <c r="AW512" i="1"/>
  <c r="AW533" i="1" s="1"/>
  <c r="BS513" i="1"/>
  <c r="BS534" i="1" s="1"/>
  <c r="AA515" i="1"/>
  <c r="AO517" i="1"/>
  <c r="AO538" i="1" s="1"/>
  <c r="AG521" i="1"/>
  <c r="AG542" i="1" s="1"/>
  <c r="BV337" i="1"/>
  <c r="BX281" i="1"/>
  <c r="BX516" i="1" s="1"/>
  <c r="BX537" i="1" s="1"/>
  <c r="AH46" i="1"/>
  <c r="AH45" i="1" s="1"/>
  <c r="N282" i="1"/>
  <c r="N281" i="1" s="1"/>
  <c r="N516" i="1" s="1"/>
  <c r="N537" i="1" s="1"/>
  <c r="AF512" i="1"/>
  <c r="BN510" i="1"/>
  <c r="BN531" i="1" s="1"/>
  <c r="C518" i="1"/>
  <c r="AI509" i="1"/>
  <c r="K513" i="1"/>
  <c r="K534" i="1" s="1"/>
  <c r="AW517" i="1"/>
  <c r="AW538" i="1" s="1"/>
  <c r="BY521" i="1"/>
  <c r="BY542" i="1" s="1"/>
  <c r="BU282" i="1"/>
  <c r="AQ507" i="1"/>
  <c r="AQ528" i="1" s="1"/>
  <c r="AG46" i="1"/>
  <c r="AG45" i="1" s="1"/>
  <c r="CF281" i="1"/>
  <c r="CF514" i="1"/>
  <c r="CF535" i="1" s="1"/>
  <c r="V512" i="1"/>
  <c r="V533" i="1" s="1"/>
  <c r="N521" i="1"/>
  <c r="N542" i="1" s="1"/>
  <c r="W511" i="1"/>
  <c r="W532" i="1" s="1"/>
  <c r="AH520" i="1"/>
  <c r="AH541" i="1" s="1"/>
  <c r="D535" i="1"/>
  <c r="BB507" i="1"/>
  <c r="BB528" i="1" s="1"/>
  <c r="BF509" i="1"/>
  <c r="BF530" i="1" s="1"/>
  <c r="N511" i="1"/>
  <c r="N532" i="1" s="1"/>
  <c r="AN512" i="1"/>
  <c r="AN533" i="1" s="1"/>
  <c r="BN513" i="1"/>
  <c r="BN534" i="1" s="1"/>
  <c r="N515" i="1"/>
  <c r="N536" i="1" s="1"/>
  <c r="BN506" i="1"/>
  <c r="BN527" i="1" s="1"/>
  <c r="AF509" i="1"/>
  <c r="BV510" i="1"/>
  <c r="BV531" i="1" s="1"/>
  <c r="AD512" i="1"/>
  <c r="R514" i="1"/>
  <c r="R535" i="1" s="1"/>
  <c r="BL515" i="1"/>
  <c r="BL536" i="1" s="1"/>
  <c r="P518" i="1"/>
  <c r="P539" i="1" s="1"/>
  <c r="V521" i="1"/>
  <c r="V542" i="1" s="1"/>
  <c r="BA506" i="1"/>
  <c r="BA527" i="1" s="1"/>
  <c r="CE507" i="1"/>
  <c r="CE528" i="1" s="1"/>
  <c r="AM509" i="1"/>
  <c r="AM530" i="1" s="1"/>
  <c r="AC510" i="1"/>
  <c r="AA511" i="1"/>
  <c r="AA532" i="1" s="1"/>
  <c r="M512" i="1"/>
  <c r="O513" i="1"/>
  <c r="O534" i="1" s="1"/>
  <c r="AC514" i="1"/>
  <c r="BG515" i="1"/>
  <c r="BG536" i="1" s="1"/>
  <c r="AP520" i="1"/>
  <c r="AP541" i="1" s="1"/>
  <c r="BU517" i="1"/>
  <c r="BU538" i="1" s="1"/>
  <c r="CC521" i="1"/>
  <c r="CC542" i="1" s="1"/>
  <c r="BP281" i="1"/>
  <c r="BJ45" i="1"/>
  <c r="BJ507" i="1" s="1"/>
  <c r="BJ528" i="1" s="1"/>
  <c r="BI282" i="1"/>
  <c r="BF513" i="1"/>
  <c r="BF534" i="1" s="1"/>
  <c r="CB513" i="1"/>
  <c r="CB534" i="1" s="1"/>
  <c r="E512" i="1"/>
  <c r="AU515" i="1"/>
  <c r="AU536" i="1" s="1"/>
  <c r="BN509" i="1"/>
  <c r="BN530" i="1" s="1"/>
  <c r="V511" i="1"/>
  <c r="V532" i="1" s="1"/>
  <c r="AV512" i="1"/>
  <c r="AV533" i="1" s="1"/>
  <c r="BV513" i="1"/>
  <c r="BV534" i="1" s="1"/>
  <c r="V515" i="1"/>
  <c r="V536" i="1" s="1"/>
  <c r="BV506" i="1"/>
  <c r="BV527" i="1" s="1"/>
  <c r="AN509" i="1"/>
  <c r="AN530" i="1" s="1"/>
  <c r="L511" i="1"/>
  <c r="AL512" i="1"/>
  <c r="AL533" i="1" s="1"/>
  <c r="Z514" i="1"/>
  <c r="Z535" i="1" s="1"/>
  <c r="BT515" i="1"/>
  <c r="BT536" i="1" s="1"/>
  <c r="X518" i="1"/>
  <c r="X539" i="1" s="1"/>
  <c r="AL521" i="1"/>
  <c r="AL542" i="1" s="1"/>
  <c r="BE506" i="1"/>
  <c r="BE527" i="1" s="1"/>
  <c r="E508" i="1"/>
  <c r="AQ509" i="1"/>
  <c r="AQ530" i="1" s="1"/>
  <c r="AG510" i="1"/>
  <c r="AE511" i="1"/>
  <c r="Q512" i="1"/>
  <c r="S513" i="1"/>
  <c r="S534" i="1" s="1"/>
  <c r="AG514" i="1"/>
  <c r="BK515" i="1"/>
  <c r="BK536" i="1" s="1"/>
  <c r="AX520" i="1"/>
  <c r="AX541" i="1" s="1"/>
  <c r="O518" i="1"/>
  <c r="O539" i="1" s="1"/>
  <c r="O520" i="1"/>
  <c r="O541" i="1" s="1"/>
  <c r="D541" i="1"/>
  <c r="BW516" i="1"/>
  <c r="BW537" i="1" s="1"/>
  <c r="BD281" i="1"/>
  <c r="BD516" i="1" s="1"/>
  <c r="BD537" i="1" s="1"/>
  <c r="AP281" i="1"/>
  <c r="AP25" i="1" s="1"/>
  <c r="BG337" i="1"/>
  <c r="AK98" i="1"/>
  <c r="AK97" i="1" s="1"/>
  <c r="AK508" i="1" s="1"/>
  <c r="BE98" i="1"/>
  <c r="J198" i="1"/>
  <c r="CK197" i="1" s="1"/>
  <c r="AA45" i="1"/>
  <c r="AA507" i="1" s="1"/>
  <c r="AA528" i="1" s="1"/>
  <c r="AM45" i="1"/>
  <c r="AM507" i="1" s="1"/>
  <c r="AM528" i="1" s="1"/>
  <c r="D537" i="1"/>
  <c r="CF510" i="1"/>
  <c r="CF531" i="1" s="1"/>
  <c r="X509" i="1"/>
  <c r="X530" i="1" s="1"/>
  <c r="BH515" i="1"/>
  <c r="BH536" i="1" s="1"/>
  <c r="BO507" i="1"/>
  <c r="BO528" i="1" s="1"/>
  <c r="Y510" i="1"/>
  <c r="U514" i="1"/>
  <c r="D533" i="1"/>
  <c r="D531" i="1"/>
  <c r="BA281" i="1"/>
  <c r="BA516" i="1" s="1"/>
  <c r="BA537" i="1" s="1"/>
  <c r="L506" i="1"/>
  <c r="D508" i="1"/>
  <c r="CD509" i="1"/>
  <c r="CD530" i="1" s="1"/>
  <c r="AD511" i="1"/>
  <c r="AD532" i="1" s="1"/>
  <c r="BD512" i="1"/>
  <c r="BD533" i="1" s="1"/>
  <c r="CD513" i="1"/>
  <c r="CD534" i="1" s="1"/>
  <c r="AD515" i="1"/>
  <c r="AD536" i="1" s="1"/>
  <c r="CD506" i="1"/>
  <c r="CD527" i="1" s="1"/>
  <c r="AV509" i="1"/>
  <c r="AV530" i="1" s="1"/>
  <c r="T511" i="1"/>
  <c r="AT512" i="1"/>
  <c r="AT533" i="1" s="1"/>
  <c r="AH514" i="1"/>
  <c r="AF518" i="1"/>
  <c r="AF539" i="1" s="1"/>
  <c r="AT521" i="1"/>
  <c r="AT542" i="1" s="1"/>
  <c r="BI506" i="1"/>
  <c r="BI527" i="1" s="1"/>
  <c r="Q508" i="1"/>
  <c r="AU509" i="1"/>
  <c r="AU530" i="1" s="1"/>
  <c r="AK510" i="1"/>
  <c r="AI511" i="1"/>
  <c r="AI532" i="1" s="1"/>
  <c r="U512" i="1"/>
  <c r="W513" i="1"/>
  <c r="W534" i="1" s="1"/>
  <c r="AK514" i="1"/>
  <c r="BO515" i="1"/>
  <c r="BO536" i="1" s="1"/>
  <c r="T521" i="1"/>
  <c r="T542" i="1" s="1"/>
  <c r="S518" i="1"/>
  <c r="S539" i="1" s="1"/>
  <c r="S520" i="1"/>
  <c r="S541" i="1" s="1"/>
  <c r="BK281" i="1"/>
  <c r="AR281" i="1"/>
  <c r="AR516" i="1" s="1"/>
  <c r="AR537" i="1" s="1"/>
  <c r="CB455" i="1"/>
  <c r="J257" i="1"/>
  <c r="CK256" i="1" s="1"/>
  <c r="AH519" i="1"/>
  <c r="AH540" i="1" s="1"/>
  <c r="AS98" i="1"/>
  <c r="AL507" i="1"/>
  <c r="AL528" i="1" s="1"/>
  <c r="AX97" i="1"/>
  <c r="P45" i="1"/>
  <c r="P507" i="1" s="1"/>
  <c r="P528" i="1" s="1"/>
  <c r="X281" i="1"/>
  <c r="X516" i="1" s="1"/>
  <c r="X537" i="1" s="1"/>
  <c r="AG98" i="1"/>
  <c r="AG97" i="1" s="1"/>
  <c r="AG508" i="1" s="1"/>
  <c r="AC508" i="1"/>
  <c r="BN97" i="1"/>
  <c r="D529" i="1"/>
  <c r="CG521" i="1"/>
  <c r="CG542" i="1" s="1"/>
  <c r="AB506" i="1"/>
  <c r="T510" i="1"/>
  <c r="AT511" i="1"/>
  <c r="AT532" i="1" s="1"/>
  <c r="CB512" i="1"/>
  <c r="CB533" i="1" s="1"/>
  <c r="T514" i="1"/>
  <c r="AT515" i="1"/>
  <c r="AT536" i="1" s="1"/>
  <c r="AB507" i="1"/>
  <c r="AB528" i="1" s="1"/>
  <c r="BT509" i="1"/>
  <c r="BT530" i="1" s="1"/>
  <c r="AJ511" i="1"/>
  <c r="AJ532" i="1" s="1"/>
  <c r="BJ512" i="1"/>
  <c r="BJ533" i="1" s="1"/>
  <c r="AX514" i="1"/>
  <c r="AX535" i="1" s="1"/>
  <c r="AD517" i="1"/>
  <c r="AV518" i="1"/>
  <c r="AV539" i="1" s="1"/>
  <c r="BJ521" i="1"/>
  <c r="BJ542" i="1" s="1"/>
  <c r="BK509" i="1"/>
  <c r="BK530" i="1" s="1"/>
  <c r="AS510" i="1"/>
  <c r="AS531" i="1" s="1"/>
  <c r="AQ511" i="1"/>
  <c r="AQ532" i="1" s="1"/>
  <c r="AC512" i="1"/>
  <c r="AC533" i="1" s="1"/>
  <c r="AM513" i="1"/>
  <c r="AM534" i="1" s="1"/>
  <c r="AW514" i="1"/>
  <c r="AW535" i="1" s="1"/>
  <c r="BP517" i="1"/>
  <c r="BP538" i="1" s="1"/>
  <c r="BH521" i="1"/>
  <c r="BH542" i="1" s="1"/>
  <c r="AU518" i="1"/>
  <c r="AU539" i="1" s="1"/>
  <c r="BG520" i="1"/>
  <c r="BG541" i="1" s="1"/>
  <c r="AM281" i="1"/>
  <c r="AM516" i="1" s="1"/>
  <c r="AM537" i="1" s="1"/>
  <c r="BD455" i="1"/>
  <c r="Y517" i="1"/>
  <c r="BF281" i="1"/>
  <c r="AZ97" i="1"/>
  <c r="N45" i="1"/>
  <c r="N507" i="1" s="1"/>
  <c r="N528" i="1" s="1"/>
  <c r="AW506" i="1"/>
  <c r="AW527" i="1" s="1"/>
  <c r="Z97" i="1"/>
  <c r="Z508" i="1" s="1"/>
  <c r="AG506" i="1"/>
  <c r="BT46" i="1"/>
  <c r="BT45" i="1" s="1"/>
  <c r="BV282" i="1"/>
  <c r="BL512" i="1"/>
  <c r="BL533" i="1" s="1"/>
  <c r="BB521" i="1"/>
  <c r="BB542" i="1" s="1"/>
  <c r="BM506" i="1"/>
  <c r="BM527" i="1" s="1"/>
  <c r="W518" i="1"/>
  <c r="W539" i="1" s="1"/>
  <c r="BB511" i="1"/>
  <c r="BB532" i="1" s="1"/>
  <c r="BB515" i="1"/>
  <c r="BB536" i="1" s="1"/>
  <c r="AR511" i="1"/>
  <c r="AR532" i="1" s="1"/>
  <c r="AL517" i="1"/>
  <c r="AL538" i="1" s="1"/>
  <c r="CB518" i="1"/>
  <c r="CB539" i="1" s="1"/>
  <c r="CA509" i="1"/>
  <c r="CA530" i="1" s="1"/>
  <c r="AW510" i="1"/>
  <c r="AW531" i="1" s="1"/>
  <c r="AU511" i="1"/>
  <c r="AU532" i="1" s="1"/>
  <c r="AG512" i="1"/>
  <c r="AU513" i="1"/>
  <c r="AU534" i="1" s="1"/>
  <c r="BM514" i="1"/>
  <c r="BM535" i="1" s="1"/>
  <c r="BX517" i="1"/>
  <c r="BX538" i="1" s="1"/>
  <c r="BP521" i="1"/>
  <c r="BP542" i="1" s="1"/>
  <c r="BK518" i="1"/>
  <c r="BK539" i="1" s="1"/>
  <c r="BK520" i="1"/>
  <c r="BK541" i="1" s="1"/>
  <c r="BO281" i="1"/>
  <c r="BO25" i="1" s="1"/>
  <c r="V517" i="1"/>
  <c r="V538" i="1" s="1"/>
  <c r="AA281" i="1"/>
  <c r="AA516" i="1" s="1"/>
  <c r="AA537" i="1" s="1"/>
  <c r="BG281" i="1"/>
  <c r="BG25" i="1" s="1"/>
  <c r="Y508" i="1"/>
  <c r="AT281" i="1"/>
  <c r="AK506" i="1"/>
  <c r="N97" i="1"/>
  <c r="N508" i="1" s="1"/>
  <c r="N529" i="1" s="1"/>
  <c r="U506" i="1"/>
  <c r="BJ282" i="1"/>
  <c r="BJ281" i="1" s="1"/>
  <c r="BJ516" i="1" s="1"/>
  <c r="BJ537" i="1" s="1"/>
  <c r="N517" i="1"/>
  <c r="N538" i="1" s="1"/>
  <c r="AQ520" i="1"/>
  <c r="AQ541" i="1" s="1"/>
  <c r="AB510" i="1"/>
  <c r="AB531" i="1" s="1"/>
  <c r="AB514" i="1"/>
  <c r="AB535" i="1" s="1"/>
  <c r="R510" i="1"/>
  <c r="R531" i="1" s="1"/>
  <c r="BN514" i="1"/>
  <c r="BN535" i="1" s="1"/>
  <c r="AR506" i="1"/>
  <c r="AR527" i="1" s="1"/>
  <c r="CB508" i="1"/>
  <c r="CB529" i="1" s="1"/>
  <c r="AJ510" i="1"/>
  <c r="AJ531" i="1" s="1"/>
  <c r="BJ511" i="1"/>
  <c r="BJ532" i="1" s="1"/>
  <c r="R513" i="1"/>
  <c r="R534" i="1" s="1"/>
  <c r="AJ514" i="1"/>
  <c r="AJ535" i="1" s="1"/>
  <c r="C505" i="1"/>
  <c r="Z510" i="1"/>
  <c r="AZ511" i="1"/>
  <c r="AZ532" i="1" s="1"/>
  <c r="P513" i="1"/>
  <c r="L515" i="1"/>
  <c r="AT517" i="1"/>
  <c r="AT538" i="1" s="1"/>
  <c r="R519" i="1"/>
  <c r="R540" i="1" s="1"/>
  <c r="E506" i="1"/>
  <c r="O509" i="1"/>
  <c r="CE509" i="1"/>
  <c r="CE530" i="1" s="1"/>
  <c r="BA510" i="1"/>
  <c r="BA531" i="1" s="1"/>
  <c r="AY511" i="1"/>
  <c r="AY532" i="1" s="1"/>
  <c r="AK512" i="1"/>
  <c r="AK533" i="1" s="1"/>
  <c r="AY513" i="1"/>
  <c r="AY534" i="1" s="1"/>
  <c r="CC514" i="1"/>
  <c r="CC535" i="1" s="1"/>
  <c r="CF517" i="1"/>
  <c r="CF538" i="1" s="1"/>
  <c r="D528" i="1"/>
  <c r="BO518" i="1"/>
  <c r="BO539" i="1" s="1"/>
  <c r="BO520" i="1"/>
  <c r="BO541" i="1" s="1"/>
  <c r="M508" i="1"/>
  <c r="BR46" i="1"/>
  <c r="BR45" i="1" s="1"/>
  <c r="BR507" i="1" s="1"/>
  <c r="BR528" i="1" s="1"/>
  <c r="Y506" i="1"/>
  <c r="T46" i="1"/>
  <c r="T45" i="1" s="1"/>
  <c r="T507" i="1" s="1"/>
  <c r="T528" i="1" s="1"/>
  <c r="AD507" i="1"/>
  <c r="AD528" i="1" s="1"/>
  <c r="AU507" i="1"/>
  <c r="AU528" i="1" s="1"/>
  <c r="AW471" i="1"/>
  <c r="AW455" i="1" s="1"/>
  <c r="AW519" i="1" s="1"/>
  <c r="AW540" i="1" s="1"/>
  <c r="AX282" i="1"/>
  <c r="AX281" i="1" s="1"/>
  <c r="BD509" i="1"/>
  <c r="BD530" i="1" s="1"/>
  <c r="AN518" i="1"/>
  <c r="AN539" i="1" s="1"/>
  <c r="AZ521" i="1"/>
  <c r="AZ542" i="1" s="1"/>
  <c r="D513" i="1"/>
  <c r="R509" i="1"/>
  <c r="R530" i="1" s="1"/>
  <c r="AR510" i="1"/>
  <c r="AR531" i="1" s="1"/>
  <c r="BZ511" i="1"/>
  <c r="BZ532" i="1" s="1"/>
  <c r="Z513" i="1"/>
  <c r="Z534" i="1" s="1"/>
  <c r="AR514" i="1"/>
  <c r="AR535" i="1" s="1"/>
  <c r="R506" i="1"/>
  <c r="AT508" i="1"/>
  <c r="AT529" i="1" s="1"/>
  <c r="AH510" i="1"/>
  <c r="BP511" i="1"/>
  <c r="BP532" i="1" s="1"/>
  <c r="X513" i="1"/>
  <c r="X534" i="1" s="1"/>
  <c r="AB515" i="1"/>
  <c r="AB536" i="1" s="1"/>
  <c r="BB517" i="1"/>
  <c r="BB538" i="1" s="1"/>
  <c r="T520" i="1"/>
  <c r="T541" i="1" s="1"/>
  <c r="M506" i="1"/>
  <c r="AE507" i="1"/>
  <c r="AE528" i="1" s="1"/>
  <c r="S509" i="1"/>
  <c r="S530" i="1" s="1"/>
  <c r="E510" i="1"/>
  <c r="BE510" i="1"/>
  <c r="BE531" i="1" s="1"/>
  <c r="BC511" i="1"/>
  <c r="BC532" i="1" s="1"/>
  <c r="AO512" i="1"/>
  <c r="AO533" i="1" s="1"/>
  <c r="BK513" i="1"/>
  <c r="BK534" i="1" s="1"/>
  <c r="O515" i="1"/>
  <c r="O536" i="1" s="1"/>
  <c r="BB518" i="1"/>
  <c r="BB539" i="1" s="1"/>
  <c r="E531" i="1"/>
  <c r="BS518" i="1"/>
  <c r="BS539" i="1" s="1"/>
  <c r="M521" i="1"/>
  <c r="M542" i="1" s="1"/>
  <c r="BQ455" i="1"/>
  <c r="BQ519" i="1" s="1"/>
  <c r="BQ540" i="1" s="1"/>
  <c r="CD281" i="1"/>
  <c r="CD516" i="1" s="1"/>
  <c r="CD537" i="1" s="1"/>
  <c r="AI281" i="1"/>
  <c r="BL455" i="1"/>
  <c r="BL519" i="1" s="1"/>
  <c r="BL540" i="1" s="1"/>
  <c r="BI337" i="1"/>
  <c r="BI281" i="1" s="1"/>
  <c r="BF46" i="1"/>
  <c r="BF45" i="1" s="1"/>
  <c r="BF507" i="1" s="1"/>
  <c r="BF528" i="1" s="1"/>
  <c r="J47" i="1"/>
  <c r="J77" i="1"/>
  <c r="AL282" i="1"/>
  <c r="AL281" i="1" s="1"/>
  <c r="AL516" i="1" s="1"/>
  <c r="AL537" i="1" s="1"/>
  <c r="BH506" i="1"/>
  <c r="BH527" i="1" s="1"/>
  <c r="BX511" i="1"/>
  <c r="BX532" i="1" s="1"/>
  <c r="AF513" i="1"/>
  <c r="AJ515" i="1"/>
  <c r="AJ536" i="1" s="1"/>
  <c r="BJ517" i="1"/>
  <c r="BJ538" i="1" s="1"/>
  <c r="AB520" i="1"/>
  <c r="AB541" i="1" s="1"/>
  <c r="W509" i="1"/>
  <c r="W530" i="1" s="1"/>
  <c r="M510" i="1"/>
  <c r="CC510" i="1"/>
  <c r="CC531" i="1" s="1"/>
  <c r="BS511" i="1"/>
  <c r="BS532" i="1" s="1"/>
  <c r="AS512" i="1"/>
  <c r="AS533" i="1" s="1"/>
  <c r="BO513" i="1"/>
  <c r="BO534" i="1" s="1"/>
  <c r="S515" i="1"/>
  <c r="S536" i="1" s="1"/>
  <c r="C519" i="1"/>
  <c r="E535" i="1"/>
  <c r="AC521" i="1"/>
  <c r="AC542" i="1" s="1"/>
  <c r="W516" i="1"/>
  <c r="W537" i="1" s="1"/>
  <c r="U281" i="1"/>
  <c r="U516" i="1" s="1"/>
  <c r="U537" i="1" s="1"/>
  <c r="CE455" i="1"/>
  <c r="CE519" i="1" s="1"/>
  <c r="CE540" i="1" s="1"/>
  <c r="AJ517" i="1"/>
  <c r="AQ25" i="1"/>
  <c r="AQ505" i="1" s="1"/>
  <c r="AQ526" i="1" s="1"/>
  <c r="Z282" i="1"/>
  <c r="X508" i="1"/>
  <c r="X529" i="1" s="1"/>
  <c r="AR455" i="1"/>
  <c r="AU25" i="1"/>
  <c r="BF516" i="1"/>
  <c r="BF537" i="1" s="1"/>
  <c r="BU281" i="1"/>
  <c r="BU516" i="1" s="1"/>
  <c r="BU537" i="1" s="1"/>
  <c r="V508" i="1"/>
  <c r="V529" i="1" s="1"/>
  <c r="J419" i="1"/>
  <c r="CK418" i="1" s="1"/>
  <c r="J479" i="1"/>
  <c r="AO97" i="1"/>
  <c r="AO508" i="1" s="1"/>
  <c r="AO529" i="1" s="1"/>
  <c r="CF46" i="1"/>
  <c r="CF45" i="1" s="1"/>
  <c r="CF507" i="1" s="1"/>
  <c r="CF528" i="1" s="1"/>
  <c r="AB97" i="1"/>
  <c r="BH46" i="1"/>
  <c r="BH45" i="1" s="1"/>
  <c r="BH507" i="1" s="1"/>
  <c r="BH528" i="1" s="1"/>
  <c r="BT512" i="1"/>
  <c r="BT533" i="1" s="1"/>
  <c r="BL509" i="1"/>
  <c r="BL530" i="1" s="1"/>
  <c r="CD510" i="1"/>
  <c r="CD531" i="1" s="1"/>
  <c r="BF514" i="1"/>
  <c r="BF535" i="1" s="1"/>
  <c r="BP515" i="1"/>
  <c r="BP536" i="1" s="1"/>
  <c r="BP516" i="1"/>
  <c r="BP537" i="1" s="1"/>
  <c r="AZ520" i="1"/>
  <c r="AZ541" i="1" s="1"/>
  <c r="BR521" i="1"/>
  <c r="BR542" i="1" s="1"/>
  <c r="BQ506" i="1"/>
  <c r="BQ527" i="1" s="1"/>
  <c r="BI510" i="1"/>
  <c r="BI531" i="1" s="1"/>
  <c r="CE511" i="1"/>
  <c r="CE532" i="1" s="1"/>
  <c r="BA512" i="1"/>
  <c r="BA533" i="1" s="1"/>
  <c r="AA513" i="1"/>
  <c r="AA534" i="1" s="1"/>
  <c r="BW513" i="1"/>
  <c r="BW534" i="1" s="1"/>
  <c r="AS514" i="1"/>
  <c r="AS535" i="1" s="1"/>
  <c r="W515" i="1"/>
  <c r="W536" i="1" s="1"/>
  <c r="N518" i="1"/>
  <c r="N539" i="1" s="1"/>
  <c r="AF519" i="1"/>
  <c r="AF540" i="1" s="1"/>
  <c r="BF520" i="1"/>
  <c r="BF541" i="1" s="1"/>
  <c r="BX521" i="1"/>
  <c r="BX542" i="1" s="1"/>
  <c r="BA517" i="1"/>
  <c r="BA538" i="1" s="1"/>
  <c r="AA518" i="1"/>
  <c r="AA539" i="1" s="1"/>
  <c r="BW518" i="1"/>
  <c r="BW539" i="1" s="1"/>
  <c r="AS519" i="1"/>
  <c r="AS540" i="1" s="1"/>
  <c r="W520" i="1"/>
  <c r="W541" i="1" s="1"/>
  <c r="BS520" i="1"/>
  <c r="BS541" i="1" s="1"/>
  <c r="AO521" i="1"/>
  <c r="AO542" i="1" s="1"/>
  <c r="R281" i="1"/>
  <c r="BL281" i="1"/>
  <c r="BL516" i="1" s="1"/>
  <c r="BL537" i="1" s="1"/>
  <c r="CC98" i="1"/>
  <c r="CC97" i="1" s="1"/>
  <c r="P97" i="1"/>
  <c r="AV46" i="1"/>
  <c r="AV45" i="1" s="1"/>
  <c r="J115" i="1"/>
  <c r="CK114" i="1" s="1"/>
  <c r="BH520" i="1"/>
  <c r="BH541" i="1" s="1"/>
  <c r="BZ521" i="1"/>
  <c r="BZ542" i="1" s="1"/>
  <c r="BU506" i="1"/>
  <c r="BU527" i="1" s="1"/>
  <c r="BM510" i="1"/>
  <c r="BM531" i="1" s="1"/>
  <c r="BE512" i="1"/>
  <c r="BE533" i="1" s="1"/>
  <c r="CA513" i="1"/>
  <c r="CA534" i="1" s="1"/>
  <c r="BW515" i="1"/>
  <c r="BW536" i="1" s="1"/>
  <c r="V518" i="1"/>
  <c r="V539" i="1" s="1"/>
  <c r="BN520" i="1"/>
  <c r="BN541" i="1" s="1"/>
  <c r="CF521" i="1"/>
  <c r="CF542" i="1" s="1"/>
  <c r="D517" i="1"/>
  <c r="BE517" i="1"/>
  <c r="BE538" i="1" s="1"/>
  <c r="AE518" i="1"/>
  <c r="AE539" i="1" s="1"/>
  <c r="CA518" i="1"/>
  <c r="CA539" i="1" s="1"/>
  <c r="AA520" i="1"/>
  <c r="AA541" i="1" s="1"/>
  <c r="BW520" i="1"/>
  <c r="BW541" i="1" s="1"/>
  <c r="AS521" i="1"/>
  <c r="AS542" i="1" s="1"/>
  <c r="J99" i="1"/>
  <c r="CK98" i="1" s="1"/>
  <c r="J283" i="1"/>
  <c r="CA281" i="1"/>
  <c r="CA516" i="1" s="1"/>
  <c r="CA537" i="1" s="1"/>
  <c r="AZ281" i="1"/>
  <c r="AZ516" i="1" s="1"/>
  <c r="AZ537" i="1" s="1"/>
  <c r="BQ98" i="1"/>
  <c r="BQ97" i="1" s="1"/>
  <c r="BQ508" i="1" s="1"/>
  <c r="BQ529" i="1" s="1"/>
  <c r="U98" i="1"/>
  <c r="U97" i="1" s="1"/>
  <c r="U508" i="1" s="1"/>
  <c r="AJ46" i="1"/>
  <c r="AJ45" i="1" s="1"/>
  <c r="AJ507" i="1" s="1"/>
  <c r="AJ528" i="1" s="1"/>
  <c r="J310" i="1"/>
  <c r="BQ281" i="1"/>
  <c r="BR511" i="1"/>
  <c r="BR532" i="1" s="1"/>
  <c r="CB509" i="1"/>
  <c r="CB530" i="1" s="1"/>
  <c r="BD513" i="1"/>
  <c r="BD534" i="1" s="1"/>
  <c r="BV514" i="1"/>
  <c r="BV535" i="1" s="1"/>
  <c r="BX515" i="1"/>
  <c r="BX536" i="1" s="1"/>
  <c r="CF516" i="1"/>
  <c r="CF537" i="1" s="1"/>
  <c r="BP520" i="1"/>
  <c r="BP541" i="1" s="1"/>
  <c r="BY506" i="1"/>
  <c r="BY527" i="1" s="1"/>
  <c r="BC507" i="1"/>
  <c r="BC528" i="1" s="1"/>
  <c r="BQ510" i="1"/>
  <c r="BQ531" i="1" s="1"/>
  <c r="BI512" i="1"/>
  <c r="BI533" i="1" s="1"/>
  <c r="AI513" i="1"/>
  <c r="AI534" i="1" s="1"/>
  <c r="CE513" i="1"/>
  <c r="CE534" i="1" s="1"/>
  <c r="BA514" i="1"/>
  <c r="BA535" i="1" s="1"/>
  <c r="AE515" i="1"/>
  <c r="CA515" i="1"/>
  <c r="CA536" i="1" s="1"/>
  <c r="L517" i="1"/>
  <c r="AD518" i="1"/>
  <c r="AD539" i="1" s="1"/>
  <c r="BV520" i="1"/>
  <c r="BV541" i="1" s="1"/>
  <c r="D534" i="1"/>
  <c r="AQ516" i="1"/>
  <c r="AQ537" i="1" s="1"/>
  <c r="M517" i="1"/>
  <c r="BI517" i="1"/>
  <c r="BI538" i="1" s="1"/>
  <c r="AI518" i="1"/>
  <c r="AI539" i="1" s="1"/>
  <c r="CE518" i="1"/>
  <c r="CE539" i="1" s="1"/>
  <c r="AE520" i="1"/>
  <c r="AE541" i="1" s="1"/>
  <c r="CA520" i="1"/>
  <c r="CA541" i="1" s="1"/>
  <c r="AW521" i="1"/>
  <c r="AW542" i="1" s="1"/>
  <c r="BC281" i="1"/>
  <c r="BC516" i="1" s="1"/>
  <c r="BC537" i="1" s="1"/>
  <c r="AN281" i="1"/>
  <c r="AN516" i="1" s="1"/>
  <c r="AN537" i="1" s="1"/>
  <c r="BE97" i="1"/>
  <c r="BE508" i="1" s="1"/>
  <c r="BE529" i="1" s="1"/>
  <c r="CD46" i="1"/>
  <c r="CD45" i="1" s="1"/>
  <c r="CD507" i="1" s="1"/>
  <c r="CD528" i="1" s="1"/>
  <c r="J219" i="1"/>
  <c r="K218" i="1"/>
  <c r="J218" i="1" s="1"/>
  <c r="X46" i="1"/>
  <c r="X45" i="1" s="1"/>
  <c r="J156" i="1"/>
  <c r="J509" i="1" s="1"/>
  <c r="BR508" i="1"/>
  <c r="BR529" i="1" s="1"/>
  <c r="BL513" i="1"/>
  <c r="BL534" i="1" s="1"/>
  <c r="CD514" i="1"/>
  <c r="CD535" i="1" s="1"/>
  <c r="CB515" i="1"/>
  <c r="CB536" i="1" s="1"/>
  <c r="BX520" i="1"/>
  <c r="BX541" i="1" s="1"/>
  <c r="CC506" i="1"/>
  <c r="CC527" i="1" s="1"/>
  <c r="BG507" i="1"/>
  <c r="BG528" i="1" s="1"/>
  <c r="BC509" i="1"/>
  <c r="BC530" i="1" s="1"/>
  <c r="BU510" i="1"/>
  <c r="BU531" i="1" s="1"/>
  <c r="BM512" i="1"/>
  <c r="BM533" i="1" s="1"/>
  <c r="E514" i="1"/>
  <c r="BE514" i="1"/>
  <c r="BE535" i="1" s="1"/>
  <c r="CE515" i="1"/>
  <c r="CE536" i="1" s="1"/>
  <c r="T517" i="1"/>
  <c r="T538" i="1" s="1"/>
  <c r="AL518" i="1"/>
  <c r="AL539" i="1" s="1"/>
  <c r="BD519" i="1"/>
  <c r="BD540" i="1" s="1"/>
  <c r="CD520" i="1"/>
  <c r="CD541" i="1" s="1"/>
  <c r="AU516" i="1"/>
  <c r="AU537" i="1" s="1"/>
  <c r="Q517" i="1"/>
  <c r="BM517" i="1"/>
  <c r="BM538" i="1" s="1"/>
  <c r="AM518" i="1"/>
  <c r="AM539" i="1" s="1"/>
  <c r="D519" i="1"/>
  <c r="BE519" i="1"/>
  <c r="BE540" i="1" s="1"/>
  <c r="AI520" i="1"/>
  <c r="AI541" i="1" s="1"/>
  <c r="CE520" i="1"/>
  <c r="CE541" i="1" s="1"/>
  <c r="BA521" i="1"/>
  <c r="BA542" i="1" s="1"/>
  <c r="J464" i="1"/>
  <c r="CK463" i="1" s="1"/>
  <c r="AB281" i="1"/>
  <c r="AB516" i="1" s="1"/>
  <c r="AB537" i="1" s="1"/>
  <c r="AS97" i="1"/>
  <c r="AS508" i="1" s="1"/>
  <c r="AS529" i="1" s="1"/>
  <c r="L46" i="1"/>
  <c r="L45" i="1" s="1"/>
  <c r="L507" i="1" s="1"/>
  <c r="L528" i="1" s="1"/>
  <c r="M281" i="1"/>
  <c r="M516" i="1" s="1"/>
  <c r="M537" i="1" s="1"/>
  <c r="CF506" i="1"/>
  <c r="CF527" i="1" s="1"/>
  <c r="BP510" i="1"/>
  <c r="BP531" i="1" s="1"/>
  <c r="BZ508" i="1"/>
  <c r="BZ529" i="1" s="1"/>
  <c r="BT513" i="1"/>
  <c r="BT534" i="1" s="1"/>
  <c r="CF520" i="1"/>
  <c r="CF541" i="1" s="1"/>
  <c r="CC508" i="1"/>
  <c r="CC529" i="1" s="1"/>
  <c r="BG509" i="1"/>
  <c r="BG530" i="1" s="1"/>
  <c r="BY510" i="1"/>
  <c r="BY531" i="1" s="1"/>
  <c r="BQ512" i="1"/>
  <c r="BQ533" i="1" s="1"/>
  <c r="AQ513" i="1"/>
  <c r="AQ534" i="1" s="1"/>
  <c r="M514" i="1"/>
  <c r="BI514" i="1"/>
  <c r="BI535" i="1" s="1"/>
  <c r="AM515" i="1"/>
  <c r="AM536" i="1" s="1"/>
  <c r="E516" i="1"/>
  <c r="AB517" i="1"/>
  <c r="AT518" i="1"/>
  <c r="AT539" i="1" s="1"/>
  <c r="L521" i="1"/>
  <c r="L542" i="1" s="1"/>
  <c r="U517" i="1"/>
  <c r="BQ517" i="1"/>
  <c r="BQ538" i="1" s="1"/>
  <c r="AQ518" i="1"/>
  <c r="AQ539" i="1" s="1"/>
  <c r="M519" i="1"/>
  <c r="M540" i="1" s="1"/>
  <c r="AM520" i="1"/>
  <c r="AM541" i="1" s="1"/>
  <c r="D521" i="1"/>
  <c r="BE521" i="1"/>
  <c r="BE542" i="1" s="1"/>
  <c r="AV281" i="1"/>
  <c r="V281" i="1"/>
  <c r="V516" i="1" s="1"/>
  <c r="V537" i="1" s="1"/>
  <c r="P281" i="1"/>
  <c r="P516" i="1" s="1"/>
  <c r="P537" i="1" s="1"/>
  <c r="CG97" i="1"/>
  <c r="BV97" i="1"/>
  <c r="CC281" i="1"/>
  <c r="T515" i="1"/>
  <c r="BI521" i="1"/>
  <c r="BI542" i="1" s="1"/>
  <c r="AJ281" i="1"/>
  <c r="AJ516" i="1" s="1"/>
  <c r="AJ537" i="1" s="1"/>
  <c r="M235" i="1"/>
  <c r="BX455" i="1"/>
  <c r="BX519" i="1" s="1"/>
  <c r="BX540" i="1" s="1"/>
  <c r="J394" i="1"/>
  <c r="AD97" i="1"/>
  <c r="AT46" i="1"/>
  <c r="AT45" i="1" s="1"/>
  <c r="AT507" i="1" s="1"/>
  <c r="AT528" i="1" s="1"/>
  <c r="M46" i="1"/>
  <c r="M45" i="1" s="1"/>
  <c r="M507" i="1" s="1"/>
  <c r="M528" i="1" s="1"/>
  <c r="BP46" i="1"/>
  <c r="BP45" i="1" s="1"/>
  <c r="BP507" i="1" s="1"/>
  <c r="BP528" i="1" s="1"/>
  <c r="BJ97" i="1"/>
  <c r="J60" i="1"/>
  <c r="J167" i="1"/>
  <c r="CK166" i="1" s="1"/>
  <c r="J136" i="1"/>
  <c r="CK135" i="1" s="1"/>
  <c r="J393" i="1"/>
  <c r="K98" i="1"/>
  <c r="BR512" i="1"/>
  <c r="BR533" i="1" s="1"/>
  <c r="BD518" i="1"/>
  <c r="BD539" i="1" s="1"/>
  <c r="CD519" i="1"/>
  <c r="CD540" i="1" s="1"/>
  <c r="BS507" i="1"/>
  <c r="BS528" i="1" s="1"/>
  <c r="BO509" i="1"/>
  <c r="BO530" i="1" s="1"/>
  <c r="K511" i="1"/>
  <c r="K532" i="1" s="1"/>
  <c r="BG511" i="1"/>
  <c r="BG532" i="1" s="1"/>
  <c r="BY512" i="1"/>
  <c r="BY533" i="1" s="1"/>
  <c r="BQ514" i="1"/>
  <c r="BQ535" i="1" s="1"/>
  <c r="AR517" i="1"/>
  <c r="AR538" i="1" s="1"/>
  <c r="BJ518" i="1"/>
  <c r="BJ539" i="1" s="1"/>
  <c r="CB519" i="1"/>
  <c r="CB540" i="1" s="1"/>
  <c r="AB521" i="1"/>
  <c r="AB542" i="1" s="1"/>
  <c r="E537" i="1"/>
  <c r="BG516" i="1"/>
  <c r="BG537" i="1" s="1"/>
  <c r="AC517" i="1"/>
  <c r="AC538" i="1" s="1"/>
  <c r="BY517" i="1"/>
  <c r="BY538" i="1" s="1"/>
  <c r="AY518" i="1"/>
  <c r="AY539" i="1" s="1"/>
  <c r="AU520" i="1"/>
  <c r="AU541" i="1" s="1"/>
  <c r="Q521" i="1"/>
  <c r="Q542" i="1" s="1"/>
  <c r="BM521" i="1"/>
  <c r="BM542" i="1" s="1"/>
  <c r="J338" i="1"/>
  <c r="BY97" i="1"/>
  <c r="BY508" i="1" s="1"/>
  <c r="BY529" i="1" s="1"/>
  <c r="BD46" i="1"/>
  <c r="BD45" i="1" s="1"/>
  <c r="BD507" i="1" s="1"/>
  <c r="BD528" i="1" s="1"/>
  <c r="J487" i="1"/>
  <c r="J520" i="1" s="1"/>
  <c r="K46" i="1"/>
  <c r="BV509" i="1"/>
  <c r="BV530" i="1" s="1"/>
  <c r="BP514" i="1"/>
  <c r="BP535" i="1" s="1"/>
  <c r="BF506" i="1"/>
  <c r="BF527" i="1" s="1"/>
  <c r="BX507" i="1"/>
  <c r="BX528" i="1" s="1"/>
  <c r="BH511" i="1"/>
  <c r="BH532" i="1" s="1"/>
  <c r="BZ512" i="1"/>
  <c r="BZ533" i="1" s="1"/>
  <c r="BL518" i="1"/>
  <c r="BL539" i="1" s="1"/>
  <c r="L520" i="1"/>
  <c r="L541" i="1" s="1"/>
  <c r="AD521" i="1"/>
  <c r="AD542" i="1" s="1"/>
  <c r="BW507" i="1"/>
  <c r="BW528" i="1" s="1"/>
  <c r="BS509" i="1"/>
  <c r="BS530" i="1" s="1"/>
  <c r="BK511" i="1"/>
  <c r="BK532" i="1" s="1"/>
  <c r="CC512" i="1"/>
  <c r="CC533" i="1" s="1"/>
  <c r="BC513" i="1"/>
  <c r="BC534" i="1" s="1"/>
  <c r="Y514" i="1"/>
  <c r="BU514" i="1"/>
  <c r="BU535" i="1" s="1"/>
  <c r="AY515" i="1"/>
  <c r="AY536" i="1" s="1"/>
  <c r="AZ517" i="1"/>
  <c r="AZ538" i="1" s="1"/>
  <c r="BR518" i="1"/>
  <c r="BR539" i="1" s="1"/>
  <c r="R520" i="1"/>
  <c r="R541" i="1" s="1"/>
  <c r="AJ521" i="1"/>
  <c r="AJ542" i="1" s="1"/>
  <c r="C540" i="1"/>
  <c r="BK516" i="1"/>
  <c r="BK537" i="1" s="1"/>
  <c r="AG517" i="1"/>
  <c r="CC517" i="1"/>
  <c r="CC538" i="1" s="1"/>
  <c r="BC518" i="1"/>
  <c r="BC539" i="1" s="1"/>
  <c r="Y519" i="1"/>
  <c r="Y540" i="1" s="1"/>
  <c r="BU519" i="1"/>
  <c r="BU540" i="1" s="1"/>
  <c r="AY520" i="1"/>
  <c r="AY541" i="1" s="1"/>
  <c r="U521" i="1"/>
  <c r="U542" i="1" s="1"/>
  <c r="BQ521" i="1"/>
  <c r="BQ542" i="1" s="1"/>
  <c r="CB281" i="1"/>
  <c r="CB25" i="1" s="1"/>
  <c r="BZ281" i="1"/>
  <c r="BZ25" i="1" s="1"/>
  <c r="AW98" i="1"/>
  <c r="AW97" i="1" s="1"/>
  <c r="AW508" i="1" s="1"/>
  <c r="AW529" i="1" s="1"/>
  <c r="AZ455" i="1"/>
  <c r="BX97" i="1"/>
  <c r="BX25" i="1" s="1"/>
  <c r="BM97" i="1"/>
  <c r="BM508" i="1" s="1"/>
  <c r="BM529" i="1" s="1"/>
  <c r="J457" i="1"/>
  <c r="CK456" i="1" s="1"/>
  <c r="AR46" i="1"/>
  <c r="AR45" i="1" s="1"/>
  <c r="AR507" i="1" s="1"/>
  <c r="AR528" i="1" s="1"/>
  <c r="AS25" i="1"/>
  <c r="AS11" i="1" s="1"/>
  <c r="AS503" i="1" s="1"/>
  <c r="AS524" i="1" s="1"/>
  <c r="BT518" i="1"/>
  <c r="BT539" i="1" s="1"/>
  <c r="CA507" i="1"/>
  <c r="CA528" i="1" s="1"/>
  <c r="BW509" i="1"/>
  <c r="BW530" i="1" s="1"/>
  <c r="BO511" i="1"/>
  <c r="BO532" i="1" s="1"/>
  <c r="BG513" i="1"/>
  <c r="BG534" i="1" s="1"/>
  <c r="BY514" i="1"/>
  <c r="BY535" i="1" s="1"/>
  <c r="AP516" i="1"/>
  <c r="AP537" i="1" s="1"/>
  <c r="BH517" i="1"/>
  <c r="BH538" i="1" s="1"/>
  <c r="BZ518" i="1"/>
  <c r="BZ539" i="1" s="1"/>
  <c r="Z520" i="1"/>
  <c r="Z541" i="1" s="1"/>
  <c r="AR521" i="1"/>
  <c r="AR542" i="1" s="1"/>
  <c r="BO516" i="1"/>
  <c r="BO537" i="1" s="1"/>
  <c r="AK517" i="1"/>
  <c r="K518" i="1"/>
  <c r="K539" i="1" s="1"/>
  <c r="BG518" i="1"/>
  <c r="BG539" i="1" s="1"/>
  <c r="BY519" i="1"/>
  <c r="BY540" i="1" s="1"/>
  <c r="BC520" i="1"/>
  <c r="BC541" i="1" s="1"/>
  <c r="Y521" i="1"/>
  <c r="Y542" i="1" s="1"/>
  <c r="BU521" i="1"/>
  <c r="BU542" i="1" s="1"/>
  <c r="BA97" i="1"/>
  <c r="BA508" i="1" s="1"/>
  <c r="BA529" i="1" s="1"/>
  <c r="AF46" i="1"/>
  <c r="AF45" i="1" s="1"/>
  <c r="BC502" i="1"/>
  <c r="AL508" i="1"/>
  <c r="C524" i="1"/>
  <c r="B524" i="1"/>
  <c r="K282" i="1"/>
  <c r="K97" i="1"/>
  <c r="K508" i="1" s="1"/>
  <c r="K529" i="1" s="1"/>
  <c r="J26" i="1"/>
  <c r="J506" i="1" s="1"/>
  <c r="A525" i="1"/>
  <c r="CG504" i="1"/>
  <c r="CG525" i="1" s="1"/>
  <c r="CE504" i="1"/>
  <c r="CE525" i="1" s="1"/>
  <c r="CC504" i="1"/>
  <c r="CC525" i="1" s="1"/>
  <c r="CA504" i="1"/>
  <c r="CA525" i="1" s="1"/>
  <c r="BY504" i="1"/>
  <c r="BY525" i="1" s="1"/>
  <c r="BW504" i="1"/>
  <c r="BW525" i="1" s="1"/>
  <c r="BU504" i="1"/>
  <c r="BU525" i="1" s="1"/>
  <c r="BS504" i="1"/>
  <c r="BS525" i="1" s="1"/>
  <c r="BQ504" i="1"/>
  <c r="BQ525" i="1" s="1"/>
  <c r="BO504" i="1"/>
  <c r="BO525" i="1" s="1"/>
  <c r="BM504" i="1"/>
  <c r="BM525" i="1" s="1"/>
  <c r="BK504" i="1"/>
  <c r="BK525" i="1" s="1"/>
  <c r="BI504" i="1"/>
  <c r="BI525" i="1" s="1"/>
  <c r="BG504" i="1"/>
  <c r="BG525" i="1" s="1"/>
  <c r="BE504" i="1"/>
  <c r="BE525" i="1" s="1"/>
  <c r="BC504" i="1"/>
  <c r="BC525" i="1" s="1"/>
  <c r="BA504" i="1"/>
  <c r="BA525" i="1" s="1"/>
  <c r="AY504" i="1"/>
  <c r="AY525" i="1" s="1"/>
  <c r="AW504" i="1"/>
  <c r="AW525" i="1" s="1"/>
  <c r="AU504" i="1"/>
  <c r="AU525" i="1" s="1"/>
  <c r="AS504" i="1"/>
  <c r="AS525" i="1" s="1"/>
  <c r="AQ504" i="1"/>
  <c r="AQ525" i="1" s="1"/>
  <c r="AO504" i="1"/>
  <c r="AO525" i="1" s="1"/>
  <c r="AM504" i="1"/>
  <c r="AM525" i="1" s="1"/>
  <c r="AK504" i="1"/>
  <c r="AI504" i="1"/>
  <c r="AG504" i="1"/>
  <c r="AE504" i="1"/>
  <c r="AC504" i="1"/>
  <c r="AA504" i="1"/>
  <c r="Y504" i="1"/>
  <c r="W504" i="1"/>
  <c r="W525" i="1" s="1"/>
  <c r="U504" i="1"/>
  <c r="S504" i="1"/>
  <c r="Q504" i="1"/>
  <c r="O504" i="1"/>
  <c r="M504" i="1"/>
  <c r="K504" i="1"/>
  <c r="K525" i="1" s="1"/>
  <c r="D504" i="1"/>
  <c r="CD504" i="1"/>
  <c r="CD525" i="1" s="1"/>
  <c r="BZ504" i="1"/>
  <c r="BZ525" i="1" s="1"/>
  <c r="BV504" i="1"/>
  <c r="BV525" i="1" s="1"/>
  <c r="BR504" i="1"/>
  <c r="BR525" i="1" s="1"/>
  <c r="BN504" i="1"/>
  <c r="BN525" i="1" s="1"/>
  <c r="BJ504" i="1"/>
  <c r="BJ525" i="1" s="1"/>
  <c r="BF504" i="1"/>
  <c r="BF525" i="1" s="1"/>
  <c r="BB504" i="1"/>
  <c r="BB525" i="1" s="1"/>
  <c r="AX504" i="1"/>
  <c r="AX525" i="1" s="1"/>
  <c r="AT504" i="1"/>
  <c r="AT525" i="1" s="1"/>
  <c r="AP504" i="1"/>
  <c r="AP525" i="1" s="1"/>
  <c r="AL504" i="1"/>
  <c r="AH504" i="1"/>
  <c r="AD504" i="1"/>
  <c r="Z504" i="1"/>
  <c r="V504" i="1"/>
  <c r="V525" i="1" s="1"/>
  <c r="R504" i="1"/>
  <c r="N504" i="1"/>
  <c r="N525" i="1" s="1"/>
  <c r="CF504" i="1"/>
  <c r="CF525" i="1" s="1"/>
  <c r="CB504" i="1"/>
  <c r="CB525" i="1" s="1"/>
  <c r="BX504" i="1"/>
  <c r="BX525" i="1" s="1"/>
  <c r="BT504" i="1"/>
  <c r="BT525" i="1" s="1"/>
  <c r="BP504" i="1"/>
  <c r="BP525" i="1" s="1"/>
  <c r="BL504" i="1"/>
  <c r="BL525" i="1" s="1"/>
  <c r="BH504" i="1"/>
  <c r="BH525" i="1" s="1"/>
  <c r="BD504" i="1"/>
  <c r="BD525" i="1" s="1"/>
  <c r="AZ504" i="1"/>
  <c r="AZ525" i="1" s="1"/>
  <c r="AV504" i="1"/>
  <c r="AV525" i="1" s="1"/>
  <c r="AR504" i="1"/>
  <c r="AR525" i="1" s="1"/>
  <c r="AN504" i="1"/>
  <c r="AN525" i="1" s="1"/>
  <c r="AJ504" i="1"/>
  <c r="AF504" i="1"/>
  <c r="AB504" i="1"/>
  <c r="X504" i="1"/>
  <c r="X525" i="1" s="1"/>
  <c r="T504" i="1"/>
  <c r="P504" i="1"/>
  <c r="L504" i="1"/>
  <c r="C504" i="1"/>
  <c r="CG506" i="1"/>
  <c r="CG527" i="1" s="1"/>
  <c r="CG508" i="1"/>
  <c r="CG529" i="1" s="1"/>
  <c r="K509" i="1"/>
  <c r="K530" i="1" s="1"/>
  <c r="CG510" i="1"/>
  <c r="CG531" i="1" s="1"/>
  <c r="CG512" i="1"/>
  <c r="CG533" i="1" s="1"/>
  <c r="CG514" i="1"/>
  <c r="CG535" i="1" s="1"/>
  <c r="CG517" i="1"/>
  <c r="CG538" i="1" s="1"/>
  <c r="CG519" i="1"/>
  <c r="CG540" i="1" s="1"/>
  <c r="K520" i="1"/>
  <c r="K541" i="1" s="1"/>
  <c r="AX2" i="1"/>
  <c r="D542" i="1"/>
  <c r="D540" i="1"/>
  <c r="D538" i="1"/>
  <c r="E536" i="1"/>
  <c r="E534" i="1"/>
  <c r="E532" i="1"/>
  <c r="E529" i="1"/>
  <c r="E530" i="1"/>
  <c r="E528" i="1"/>
  <c r="D526" i="1"/>
  <c r="K471" i="1"/>
  <c r="J472" i="1"/>
  <c r="J365" i="1"/>
  <c r="K337" i="1"/>
  <c r="J236" i="1"/>
  <c r="CK235" i="1" s="1"/>
  <c r="K235" i="1"/>
  <c r="K45" i="1"/>
  <c r="J12" i="1"/>
  <c r="J504" i="1" s="1"/>
  <c r="D506" i="1"/>
  <c r="P506" i="1"/>
  <c r="P527" i="1" s="1"/>
  <c r="X506" i="1"/>
  <c r="X527" i="1" s="1"/>
  <c r="AF506" i="1"/>
  <c r="AN506" i="1"/>
  <c r="AN527" i="1" s="1"/>
  <c r="AV506" i="1"/>
  <c r="AV527" i="1" s="1"/>
  <c r="BD506" i="1"/>
  <c r="BD527" i="1" s="1"/>
  <c r="BL506" i="1"/>
  <c r="BL527" i="1" s="1"/>
  <c r="BT506" i="1"/>
  <c r="BT527" i="1" s="1"/>
  <c r="CB506" i="1"/>
  <c r="CB527" i="1" s="1"/>
  <c r="R507" i="1"/>
  <c r="R528" i="1" s="1"/>
  <c r="Z507" i="1"/>
  <c r="Z528" i="1" s="1"/>
  <c r="AH507" i="1"/>
  <c r="AH528" i="1" s="1"/>
  <c r="AP507" i="1"/>
  <c r="AP528" i="1" s="1"/>
  <c r="BN507" i="1"/>
  <c r="BN528" i="1" s="1"/>
  <c r="BV507" i="1"/>
  <c r="BV528" i="1" s="1"/>
  <c r="L508" i="1"/>
  <c r="T508" i="1"/>
  <c r="T529" i="1" s="1"/>
  <c r="AB508" i="1"/>
  <c r="AJ508" i="1"/>
  <c r="AZ508" i="1"/>
  <c r="AZ529" i="1" s="1"/>
  <c r="N509" i="1"/>
  <c r="N530" i="1" s="1"/>
  <c r="V509" i="1"/>
  <c r="V530" i="1" s="1"/>
  <c r="AD509" i="1"/>
  <c r="AL509" i="1"/>
  <c r="AT509" i="1"/>
  <c r="AT530" i="1" s="1"/>
  <c r="BB509" i="1"/>
  <c r="BB530" i="1" s="1"/>
  <c r="BJ509" i="1"/>
  <c r="BJ530" i="1" s="1"/>
  <c r="BR509" i="1"/>
  <c r="BR530" i="1" s="1"/>
  <c r="BZ509" i="1"/>
  <c r="BZ530" i="1" s="1"/>
  <c r="D510" i="1"/>
  <c r="P510" i="1"/>
  <c r="X510" i="1"/>
  <c r="X531" i="1" s="1"/>
  <c r="AF510" i="1"/>
  <c r="AN510" i="1"/>
  <c r="AN531" i="1" s="1"/>
  <c r="AV510" i="1"/>
  <c r="AV531" i="1" s="1"/>
  <c r="BD510" i="1"/>
  <c r="BD531" i="1" s="1"/>
  <c r="BL510" i="1"/>
  <c r="BL531" i="1" s="1"/>
  <c r="BT510" i="1"/>
  <c r="BT531" i="1" s="1"/>
  <c r="CB510" i="1"/>
  <c r="CB531" i="1" s="1"/>
  <c r="J511" i="1"/>
  <c r="R511" i="1"/>
  <c r="R532" i="1" s="1"/>
  <c r="Z511" i="1"/>
  <c r="Z532" i="1" s="1"/>
  <c r="AH511" i="1"/>
  <c r="AP511" i="1"/>
  <c r="AP532" i="1" s="1"/>
  <c r="AX511" i="1"/>
  <c r="AX532" i="1" s="1"/>
  <c r="BF511" i="1"/>
  <c r="BF532" i="1" s="1"/>
  <c r="BN511" i="1"/>
  <c r="BN532" i="1" s="1"/>
  <c r="BV511" i="1"/>
  <c r="BV532" i="1" s="1"/>
  <c r="CD511" i="1"/>
  <c r="CD532" i="1" s="1"/>
  <c r="L512" i="1"/>
  <c r="T512" i="1"/>
  <c r="T533" i="1" s="1"/>
  <c r="AB512" i="1"/>
  <c r="AJ512" i="1"/>
  <c r="AJ533" i="1" s="1"/>
  <c r="AR512" i="1"/>
  <c r="AR533" i="1" s="1"/>
  <c r="AZ512" i="1"/>
  <c r="AZ533" i="1" s="1"/>
  <c r="BH512" i="1"/>
  <c r="BH533" i="1" s="1"/>
  <c r="BP512" i="1"/>
  <c r="BP533" i="1" s="1"/>
  <c r="BX512" i="1"/>
  <c r="BX533" i="1" s="1"/>
  <c r="CF512" i="1"/>
  <c r="CF533" i="1" s="1"/>
  <c r="N513" i="1"/>
  <c r="N534" i="1" s="1"/>
  <c r="V513" i="1"/>
  <c r="V534" i="1" s="1"/>
  <c r="AD513" i="1"/>
  <c r="AL513" i="1"/>
  <c r="AT513" i="1"/>
  <c r="AT534" i="1" s="1"/>
  <c r="BB513" i="1"/>
  <c r="BB534" i="1" s="1"/>
  <c r="BJ513" i="1"/>
  <c r="BJ534" i="1" s="1"/>
  <c r="BR513" i="1"/>
  <c r="BR534" i="1" s="1"/>
  <c r="BZ513" i="1"/>
  <c r="BZ534" i="1" s="1"/>
  <c r="D514" i="1"/>
  <c r="P514" i="1"/>
  <c r="X514" i="1"/>
  <c r="X535" i="1" s="1"/>
  <c r="AF514" i="1"/>
  <c r="AN514" i="1"/>
  <c r="AN535" i="1" s="1"/>
  <c r="AV514" i="1"/>
  <c r="AV535" i="1" s="1"/>
  <c r="BD514" i="1"/>
  <c r="BD535" i="1" s="1"/>
  <c r="BL514" i="1"/>
  <c r="BL535" i="1" s="1"/>
  <c r="BT514" i="1"/>
  <c r="BT535" i="1" s="1"/>
  <c r="CB514" i="1"/>
  <c r="CB535" i="1" s="1"/>
  <c r="R515" i="1"/>
  <c r="R536" i="1" s="1"/>
  <c r="Z515" i="1"/>
  <c r="AH515" i="1"/>
  <c r="AP515" i="1"/>
  <c r="AP536" i="1" s="1"/>
  <c r="AX515" i="1"/>
  <c r="AX536" i="1" s="1"/>
  <c r="BF515" i="1"/>
  <c r="BF536" i="1" s="1"/>
  <c r="N506" i="1"/>
  <c r="N527" i="1" s="1"/>
  <c r="V506" i="1"/>
  <c r="V527" i="1" s="1"/>
  <c r="AD506" i="1"/>
  <c r="AL506" i="1"/>
  <c r="AT506" i="1"/>
  <c r="AT527" i="1" s="1"/>
  <c r="BB506" i="1"/>
  <c r="BB527" i="1" s="1"/>
  <c r="BJ506" i="1"/>
  <c r="BJ527" i="1" s="1"/>
  <c r="BR506" i="1"/>
  <c r="BR527" i="1" s="1"/>
  <c r="BZ506" i="1"/>
  <c r="BZ527" i="1" s="1"/>
  <c r="D507" i="1"/>
  <c r="X507" i="1"/>
  <c r="X528" i="1" s="1"/>
  <c r="AN507" i="1"/>
  <c r="AN528" i="1" s="1"/>
  <c r="BL507" i="1"/>
  <c r="BL528" i="1" s="1"/>
  <c r="CB507" i="1"/>
  <c r="CB528" i="1" s="1"/>
  <c r="R508" i="1"/>
  <c r="AH508" i="1"/>
  <c r="AP508" i="1"/>
  <c r="AP529" i="1" s="1"/>
  <c r="AX508" i="1"/>
  <c r="AX529" i="1" s="1"/>
  <c r="BF508" i="1"/>
  <c r="BF529" i="1" s="1"/>
  <c r="CD508" i="1"/>
  <c r="CD529" i="1" s="1"/>
  <c r="L509" i="1"/>
  <c r="T509" i="1"/>
  <c r="AB509" i="1"/>
  <c r="AB530" i="1" s="1"/>
  <c r="AJ509" i="1"/>
  <c r="AR509" i="1"/>
  <c r="AR530" i="1" s="1"/>
  <c r="AZ509" i="1"/>
  <c r="AZ530" i="1" s="1"/>
  <c r="BH509" i="1"/>
  <c r="BH530" i="1" s="1"/>
  <c r="BP509" i="1"/>
  <c r="BP530" i="1" s="1"/>
  <c r="BX509" i="1"/>
  <c r="BX530" i="1" s="1"/>
  <c r="CF509" i="1"/>
  <c r="CF530" i="1" s="1"/>
  <c r="N510" i="1"/>
  <c r="N531" i="1" s="1"/>
  <c r="V510" i="1"/>
  <c r="V531" i="1" s="1"/>
  <c r="AD510" i="1"/>
  <c r="AL510" i="1"/>
  <c r="AT510" i="1"/>
  <c r="AT531" i="1" s="1"/>
  <c r="BB510" i="1"/>
  <c r="BB531" i="1" s="1"/>
  <c r="BJ510" i="1"/>
  <c r="BJ531" i="1" s="1"/>
  <c r="BR510" i="1"/>
  <c r="BR531" i="1" s="1"/>
  <c r="BZ510" i="1"/>
  <c r="BZ531" i="1" s="1"/>
  <c r="D511" i="1"/>
  <c r="P511" i="1"/>
  <c r="X511" i="1"/>
  <c r="X532" i="1" s="1"/>
  <c r="AF511" i="1"/>
  <c r="AN511" i="1"/>
  <c r="AN532" i="1" s="1"/>
  <c r="AV511" i="1"/>
  <c r="AV532" i="1" s="1"/>
  <c r="BD511" i="1"/>
  <c r="BD532" i="1" s="1"/>
  <c r="BL511" i="1"/>
  <c r="BL532" i="1" s="1"/>
  <c r="BT511" i="1"/>
  <c r="BT532" i="1" s="1"/>
  <c r="CB511" i="1"/>
  <c r="CB532" i="1" s="1"/>
  <c r="J512" i="1"/>
  <c r="R512" i="1"/>
  <c r="R533" i="1" s="1"/>
  <c r="Z512" i="1"/>
  <c r="Z533" i="1" s="1"/>
  <c r="AH512" i="1"/>
  <c r="AP512" i="1"/>
  <c r="AP533" i="1" s="1"/>
  <c r="AX512" i="1"/>
  <c r="AX533" i="1" s="1"/>
  <c r="BF512" i="1"/>
  <c r="BF533" i="1" s="1"/>
  <c r="BN512" i="1"/>
  <c r="BN533" i="1" s="1"/>
  <c r="BV512" i="1"/>
  <c r="BV533" i="1" s="1"/>
  <c r="CD512" i="1"/>
  <c r="CD533" i="1" s="1"/>
  <c r="L513" i="1"/>
  <c r="L534" i="1" s="1"/>
  <c r="T513" i="1"/>
  <c r="AB513" i="1"/>
  <c r="AJ513" i="1"/>
  <c r="AR513" i="1"/>
  <c r="AR534" i="1" s="1"/>
  <c r="AZ513" i="1"/>
  <c r="AZ534" i="1" s="1"/>
  <c r="BH513" i="1"/>
  <c r="BH534" i="1" s="1"/>
  <c r="BP513" i="1"/>
  <c r="BP534" i="1" s="1"/>
  <c r="BX513" i="1"/>
  <c r="BX534" i="1" s="1"/>
  <c r="CF513" i="1"/>
  <c r="CF534" i="1" s="1"/>
  <c r="N514" i="1"/>
  <c r="N535" i="1" s="1"/>
  <c r="V514" i="1"/>
  <c r="V535" i="1" s="1"/>
  <c r="AD514" i="1"/>
  <c r="AL514" i="1"/>
  <c r="AT514" i="1"/>
  <c r="AT535" i="1" s="1"/>
  <c r="BB514" i="1"/>
  <c r="BB535" i="1" s="1"/>
  <c r="BJ514" i="1"/>
  <c r="BJ535" i="1" s="1"/>
  <c r="BR514" i="1"/>
  <c r="BR535" i="1" s="1"/>
  <c r="BZ514" i="1"/>
  <c r="BZ535" i="1" s="1"/>
  <c r="D515" i="1"/>
  <c r="P515" i="1"/>
  <c r="X515" i="1"/>
  <c r="X536" i="1" s="1"/>
  <c r="AF515" i="1"/>
  <c r="AN515" i="1"/>
  <c r="AN536" i="1" s="1"/>
  <c r="AV515" i="1"/>
  <c r="AV536" i="1" s="1"/>
  <c r="BD515" i="1"/>
  <c r="BD536" i="1" s="1"/>
  <c r="BJ515" i="1"/>
  <c r="BJ536" i="1" s="1"/>
  <c r="BN515" i="1"/>
  <c r="BN536" i="1" s="1"/>
  <c r="BR515" i="1"/>
  <c r="BR536" i="1" s="1"/>
  <c r="BV515" i="1"/>
  <c r="BV536" i="1" s="1"/>
  <c r="BZ515" i="1"/>
  <c r="BZ536" i="1" s="1"/>
  <c r="CD515" i="1"/>
  <c r="CD536" i="1" s="1"/>
  <c r="D516" i="1"/>
  <c r="AV516" i="1"/>
  <c r="AV537" i="1" s="1"/>
  <c r="BT516" i="1"/>
  <c r="BT537" i="1" s="1"/>
  <c r="J517" i="1"/>
  <c r="R517" i="1"/>
  <c r="Z517" i="1"/>
  <c r="Z538" i="1" s="1"/>
  <c r="AH517" i="1"/>
  <c r="AP517" i="1"/>
  <c r="AP538" i="1" s="1"/>
  <c r="AX517" i="1"/>
  <c r="AX538" i="1" s="1"/>
  <c r="BF517" i="1"/>
  <c r="BF538" i="1" s="1"/>
  <c r="BN517" i="1"/>
  <c r="BN538" i="1" s="1"/>
  <c r="BV517" i="1"/>
  <c r="BV538" i="1" s="1"/>
  <c r="CD517" i="1"/>
  <c r="CD538" i="1" s="1"/>
  <c r="L518" i="1"/>
  <c r="L539" i="1" s="1"/>
  <c r="T518" i="1"/>
  <c r="T539" i="1" s="1"/>
  <c r="AB518" i="1"/>
  <c r="AB539" i="1" s="1"/>
  <c r="AJ518" i="1"/>
  <c r="AJ539" i="1" s="1"/>
  <c r="AR518" i="1"/>
  <c r="AR539" i="1" s="1"/>
  <c r="AZ518" i="1"/>
  <c r="AZ539" i="1" s="1"/>
  <c r="BH518" i="1"/>
  <c r="BH539" i="1" s="1"/>
  <c r="BP518" i="1"/>
  <c r="BP539" i="1" s="1"/>
  <c r="BX518" i="1"/>
  <c r="BX539" i="1" s="1"/>
  <c r="CF518" i="1"/>
  <c r="CF539" i="1" s="1"/>
  <c r="N519" i="1"/>
  <c r="N540" i="1" s="1"/>
  <c r="V519" i="1"/>
  <c r="V540" i="1" s="1"/>
  <c r="AD519" i="1"/>
  <c r="AD540" i="1" s="1"/>
  <c r="AT519" i="1"/>
  <c r="AT540" i="1" s="1"/>
  <c r="BR519" i="1"/>
  <c r="BR540" i="1" s="1"/>
  <c r="C520" i="1"/>
  <c r="P520" i="1"/>
  <c r="P541" i="1" s="1"/>
  <c r="X520" i="1"/>
  <c r="X541" i="1" s="1"/>
  <c r="AF520" i="1"/>
  <c r="AF541" i="1" s="1"/>
  <c r="AN520" i="1"/>
  <c r="AN541" i="1" s="1"/>
  <c r="AV520" i="1"/>
  <c r="AV541" i="1" s="1"/>
  <c r="BD520" i="1"/>
  <c r="BD541" i="1" s="1"/>
  <c r="BL520" i="1"/>
  <c r="BL541" i="1" s="1"/>
  <c r="BT520" i="1"/>
  <c r="BT541" i="1" s="1"/>
  <c r="CB520" i="1"/>
  <c r="CB541" i="1" s="1"/>
  <c r="J521" i="1"/>
  <c r="J542" i="1" s="1"/>
  <c r="R521" i="1"/>
  <c r="R542" i="1" s="1"/>
  <c r="Z521" i="1"/>
  <c r="Z542" i="1" s="1"/>
  <c r="AH521" i="1"/>
  <c r="AH542" i="1" s="1"/>
  <c r="AP521" i="1"/>
  <c r="AP542" i="1" s="1"/>
  <c r="AX521" i="1"/>
  <c r="AX542" i="1" s="1"/>
  <c r="BF521" i="1"/>
  <c r="BF542" i="1" s="1"/>
  <c r="BN521" i="1"/>
  <c r="BN542" i="1" s="1"/>
  <c r="BV521" i="1"/>
  <c r="BV542" i="1" s="1"/>
  <c r="CD521" i="1"/>
  <c r="CD542" i="1" s="1"/>
  <c r="D505" i="1"/>
  <c r="AS505" i="1"/>
  <c r="AS526" i="1" s="1"/>
  <c r="K506" i="1"/>
  <c r="K527" i="1" s="1"/>
  <c r="O506" i="1"/>
  <c r="S506" i="1"/>
  <c r="W506" i="1"/>
  <c r="W527" i="1" s="1"/>
  <c r="AA506" i="1"/>
  <c r="AE506" i="1"/>
  <c r="AI506" i="1"/>
  <c r="AM506" i="1"/>
  <c r="AM527" i="1" s="1"/>
  <c r="AQ506" i="1"/>
  <c r="AQ527" i="1" s="1"/>
  <c r="AU506" i="1"/>
  <c r="AU527" i="1" s="1"/>
  <c r="AY506" i="1"/>
  <c r="AY527" i="1" s="1"/>
  <c r="BC506" i="1"/>
  <c r="BC527" i="1" s="1"/>
  <c r="BG506" i="1"/>
  <c r="BG527" i="1" s="1"/>
  <c r="BK506" i="1"/>
  <c r="BK527" i="1" s="1"/>
  <c r="BO506" i="1"/>
  <c r="BO527" i="1" s="1"/>
  <c r="BS506" i="1"/>
  <c r="BS527" i="1" s="1"/>
  <c r="BW506" i="1"/>
  <c r="BW527" i="1" s="1"/>
  <c r="CA506" i="1"/>
  <c r="CA527" i="1" s="1"/>
  <c r="CE506" i="1"/>
  <c r="CE527" i="1" s="1"/>
  <c r="E507" i="1"/>
  <c r="Q507" i="1"/>
  <c r="Q528" i="1" s="1"/>
  <c r="U507" i="1"/>
  <c r="U528" i="1" s="1"/>
  <c r="Y507" i="1"/>
  <c r="Y528" i="1" s="1"/>
  <c r="AC507" i="1"/>
  <c r="AC528" i="1" s="1"/>
  <c r="AG507" i="1"/>
  <c r="AG528" i="1" s="1"/>
  <c r="AS507" i="1"/>
  <c r="AS528" i="1" s="1"/>
  <c r="AW507" i="1"/>
  <c r="AW528" i="1" s="1"/>
  <c r="BA507" i="1"/>
  <c r="BA528" i="1" s="1"/>
  <c r="BI507" i="1"/>
  <c r="BI528" i="1" s="1"/>
  <c r="BQ507" i="1"/>
  <c r="BQ528" i="1" s="1"/>
  <c r="BU507" i="1"/>
  <c r="BU528" i="1" s="1"/>
  <c r="BY507" i="1"/>
  <c r="BY528" i="1" s="1"/>
  <c r="CC507" i="1"/>
  <c r="CC528" i="1" s="1"/>
  <c r="CG507" i="1"/>
  <c r="CG528" i="1" s="1"/>
  <c r="O508" i="1"/>
  <c r="S508" i="1"/>
  <c r="W508" i="1"/>
  <c r="W529" i="1" s="1"/>
  <c r="AA508" i="1"/>
  <c r="AE508" i="1"/>
  <c r="AI508" i="1"/>
  <c r="AM508" i="1"/>
  <c r="AM529" i="1" s="1"/>
  <c r="AQ508" i="1"/>
  <c r="AQ529" i="1" s="1"/>
  <c r="AU508" i="1"/>
  <c r="AU529" i="1" s="1"/>
  <c r="BC508" i="1"/>
  <c r="BC529" i="1" s="1"/>
  <c r="BG508" i="1"/>
  <c r="BG529" i="1" s="1"/>
  <c r="BK508" i="1"/>
  <c r="BK529" i="1" s="1"/>
  <c r="BO508" i="1"/>
  <c r="BO529" i="1" s="1"/>
  <c r="BW508" i="1"/>
  <c r="BW529" i="1" s="1"/>
  <c r="CE508" i="1"/>
  <c r="CE529" i="1" s="1"/>
  <c r="E509" i="1"/>
  <c r="M509" i="1"/>
  <c r="Q509" i="1"/>
  <c r="U509" i="1"/>
  <c r="Y509" i="1"/>
  <c r="AC509" i="1"/>
  <c r="AG509" i="1"/>
  <c r="AK509" i="1"/>
  <c r="AO509" i="1"/>
  <c r="AO530" i="1" s="1"/>
  <c r="AS509" i="1"/>
  <c r="AS530" i="1" s="1"/>
  <c r="AW509" i="1"/>
  <c r="AW530" i="1" s="1"/>
  <c r="BA509" i="1"/>
  <c r="BA530" i="1" s="1"/>
  <c r="BE509" i="1"/>
  <c r="BE530" i="1" s="1"/>
  <c r="BI509" i="1"/>
  <c r="BI530" i="1" s="1"/>
  <c r="BM509" i="1"/>
  <c r="BM530" i="1" s="1"/>
  <c r="BQ509" i="1"/>
  <c r="BQ530" i="1" s="1"/>
  <c r="BU509" i="1"/>
  <c r="BU530" i="1" s="1"/>
  <c r="BY509" i="1"/>
  <c r="BY530" i="1" s="1"/>
  <c r="CC509" i="1"/>
  <c r="CC530" i="1" s="1"/>
  <c r="CG509" i="1"/>
  <c r="CG530" i="1" s="1"/>
  <c r="K510" i="1"/>
  <c r="K531" i="1" s="1"/>
  <c r="O510" i="1"/>
  <c r="S510" i="1"/>
  <c r="S531" i="1" s="1"/>
  <c r="W510" i="1"/>
  <c r="W531" i="1" s="1"/>
  <c r="AA510" i="1"/>
  <c r="AE510" i="1"/>
  <c r="AI510" i="1"/>
  <c r="AM510" i="1"/>
  <c r="AM531" i="1" s="1"/>
  <c r="AQ510" i="1"/>
  <c r="AQ531" i="1" s="1"/>
  <c r="AU510" i="1"/>
  <c r="AU531" i="1" s="1"/>
  <c r="AY510" i="1"/>
  <c r="AY531" i="1" s="1"/>
  <c r="BC510" i="1"/>
  <c r="BC531" i="1" s="1"/>
  <c r="BG510" i="1"/>
  <c r="BG531" i="1" s="1"/>
  <c r="BK510" i="1"/>
  <c r="BK531" i="1" s="1"/>
  <c r="BO510" i="1"/>
  <c r="BO531" i="1" s="1"/>
  <c r="BS510" i="1"/>
  <c r="BS531" i="1" s="1"/>
  <c r="BW510" i="1"/>
  <c r="BW531" i="1" s="1"/>
  <c r="CA510" i="1"/>
  <c r="CA531" i="1" s="1"/>
  <c r="CE510" i="1"/>
  <c r="CE531" i="1" s="1"/>
  <c r="E511" i="1"/>
  <c r="M511" i="1"/>
  <c r="Q511" i="1"/>
  <c r="U511" i="1"/>
  <c r="Y511" i="1"/>
  <c r="Y532" i="1" s="1"/>
  <c r="AC511" i="1"/>
  <c r="AC532" i="1" s="1"/>
  <c r="AG511" i="1"/>
  <c r="AK511" i="1"/>
  <c r="AO511" i="1"/>
  <c r="AO532" i="1" s="1"/>
  <c r="AS511" i="1"/>
  <c r="AS532" i="1" s="1"/>
  <c r="AW511" i="1"/>
  <c r="AW532" i="1" s="1"/>
  <c r="BA511" i="1"/>
  <c r="BA532" i="1" s="1"/>
  <c r="BE511" i="1"/>
  <c r="BE532" i="1" s="1"/>
  <c r="BI511" i="1"/>
  <c r="BI532" i="1" s="1"/>
  <c r="BM511" i="1"/>
  <c r="BM532" i="1" s="1"/>
  <c r="BQ511" i="1"/>
  <c r="BQ532" i="1" s="1"/>
  <c r="BU511" i="1"/>
  <c r="BU532" i="1" s="1"/>
  <c r="BY511" i="1"/>
  <c r="BY532" i="1" s="1"/>
  <c r="CC511" i="1"/>
  <c r="CC532" i="1" s="1"/>
  <c r="CG511" i="1"/>
  <c r="CG532" i="1" s="1"/>
  <c r="K512" i="1"/>
  <c r="K533" i="1" s="1"/>
  <c r="O512" i="1"/>
  <c r="S512" i="1"/>
  <c r="S533" i="1" s="1"/>
  <c r="W512" i="1"/>
  <c r="W533" i="1" s="1"/>
  <c r="AA512" i="1"/>
  <c r="AA533" i="1" s="1"/>
  <c r="AE512" i="1"/>
  <c r="AI512" i="1"/>
  <c r="AI533" i="1" s="1"/>
  <c r="AM512" i="1"/>
  <c r="AM533" i="1" s="1"/>
  <c r="AQ512" i="1"/>
  <c r="AQ533" i="1" s="1"/>
  <c r="AU512" i="1"/>
  <c r="AU533" i="1" s="1"/>
  <c r="AY512" i="1"/>
  <c r="AY533" i="1" s="1"/>
  <c r="BC512" i="1"/>
  <c r="BC533" i="1" s="1"/>
  <c r="BG512" i="1"/>
  <c r="BG533" i="1" s="1"/>
  <c r="BK512" i="1"/>
  <c r="BK533" i="1" s="1"/>
  <c r="BO512" i="1"/>
  <c r="BO533" i="1" s="1"/>
  <c r="BS512" i="1"/>
  <c r="BS533" i="1" s="1"/>
  <c r="BW512" i="1"/>
  <c r="BW533" i="1" s="1"/>
  <c r="CA512" i="1"/>
  <c r="CA533" i="1" s="1"/>
  <c r="CE512" i="1"/>
  <c r="CE533" i="1" s="1"/>
  <c r="E513" i="1"/>
  <c r="M513" i="1"/>
  <c r="Q513" i="1"/>
  <c r="U513" i="1"/>
  <c r="Y513" i="1"/>
  <c r="Y534" i="1" s="1"/>
  <c r="AC513" i="1"/>
  <c r="AG513" i="1"/>
  <c r="AK513" i="1"/>
  <c r="AO513" i="1"/>
  <c r="AO534" i="1" s="1"/>
  <c r="AS513" i="1"/>
  <c r="AS534" i="1" s="1"/>
  <c r="AW513" i="1"/>
  <c r="AW534" i="1" s="1"/>
  <c r="BA513" i="1"/>
  <c r="BA534" i="1" s="1"/>
  <c r="BE513" i="1"/>
  <c r="BE534" i="1" s="1"/>
  <c r="BI513" i="1"/>
  <c r="BI534" i="1" s="1"/>
  <c r="BM513" i="1"/>
  <c r="BM534" i="1" s="1"/>
  <c r="BQ513" i="1"/>
  <c r="BQ534" i="1" s="1"/>
  <c r="BU513" i="1"/>
  <c r="BU534" i="1" s="1"/>
  <c r="BY513" i="1"/>
  <c r="BY534" i="1" s="1"/>
  <c r="CC513" i="1"/>
  <c r="CC534" i="1" s="1"/>
  <c r="CG513" i="1"/>
  <c r="CG534" i="1" s="1"/>
  <c r="K514" i="1"/>
  <c r="K535" i="1" s="1"/>
  <c r="O514" i="1"/>
  <c r="S514" i="1"/>
  <c r="W514" i="1"/>
  <c r="W535" i="1" s="1"/>
  <c r="AA514" i="1"/>
  <c r="AE514" i="1"/>
  <c r="AI514" i="1"/>
  <c r="AM514" i="1"/>
  <c r="AM535" i="1" s="1"/>
  <c r="AQ514" i="1"/>
  <c r="AQ535" i="1" s="1"/>
  <c r="AU514" i="1"/>
  <c r="AU535" i="1" s="1"/>
  <c r="AY514" i="1"/>
  <c r="AY535" i="1" s="1"/>
  <c r="BC514" i="1"/>
  <c r="BC535" i="1" s="1"/>
  <c r="BG514" i="1"/>
  <c r="BG535" i="1" s="1"/>
  <c r="BK514" i="1"/>
  <c r="BK535" i="1" s="1"/>
  <c r="BO514" i="1"/>
  <c r="BO535" i="1" s="1"/>
  <c r="BS514" i="1"/>
  <c r="BS535" i="1" s="1"/>
  <c r="BW514" i="1"/>
  <c r="BW535" i="1" s="1"/>
  <c r="CA514" i="1"/>
  <c r="CA535" i="1" s="1"/>
  <c r="CE514" i="1"/>
  <c r="CE535" i="1" s="1"/>
  <c r="E515" i="1"/>
  <c r="M515" i="1"/>
  <c r="Q515" i="1"/>
  <c r="U515" i="1"/>
  <c r="Y515" i="1"/>
  <c r="Y536" i="1" s="1"/>
  <c r="AC515" i="1"/>
  <c r="AC536" i="1" s="1"/>
  <c r="AG515" i="1"/>
  <c r="AK515" i="1"/>
  <c r="AK536" i="1" s="1"/>
  <c r="AO515" i="1"/>
  <c r="AO536" i="1" s="1"/>
  <c r="AS515" i="1"/>
  <c r="AS536" i="1" s="1"/>
  <c r="AW515" i="1"/>
  <c r="AW536" i="1" s="1"/>
  <c r="BA515" i="1"/>
  <c r="BA536" i="1" s="1"/>
  <c r="BE515" i="1"/>
  <c r="BE536" i="1" s="1"/>
  <c r="BI515" i="1"/>
  <c r="BI536" i="1" s="1"/>
  <c r="BM515" i="1"/>
  <c r="BM536" i="1" s="1"/>
  <c r="BQ515" i="1"/>
  <c r="BQ536" i="1" s="1"/>
  <c r="BU515" i="1"/>
  <c r="BU536" i="1" s="1"/>
  <c r="BY515" i="1"/>
  <c r="BY536" i="1" s="1"/>
  <c r="CC515" i="1"/>
  <c r="CC536" i="1" s="1"/>
  <c r="CG515" i="1"/>
  <c r="CG536" i="1" s="1"/>
  <c r="AT516" i="1"/>
  <c r="AT537" i="1" s="1"/>
  <c r="C517" i="1"/>
  <c r="P517" i="1"/>
  <c r="X517" i="1"/>
  <c r="X538" i="1" s="1"/>
  <c r="AF517" i="1"/>
  <c r="AN517" i="1"/>
  <c r="AN538" i="1" s="1"/>
  <c r="AV517" i="1"/>
  <c r="AV538" i="1" s="1"/>
  <c r="BD517" i="1"/>
  <c r="BD538" i="1" s="1"/>
  <c r="BL517" i="1"/>
  <c r="BL538" i="1" s="1"/>
  <c r="BT517" i="1"/>
  <c r="BT538" i="1" s="1"/>
  <c r="CB517" i="1"/>
  <c r="CB538" i="1" s="1"/>
  <c r="R518" i="1"/>
  <c r="R539" i="1" s="1"/>
  <c r="Z518" i="1"/>
  <c r="Z539" i="1" s="1"/>
  <c r="AH518" i="1"/>
  <c r="AH539" i="1" s="1"/>
  <c r="AP518" i="1"/>
  <c r="AP539" i="1" s="1"/>
  <c r="AX518" i="1"/>
  <c r="AX539" i="1" s="1"/>
  <c r="BF518" i="1"/>
  <c r="BF539" i="1" s="1"/>
  <c r="BN518" i="1"/>
  <c r="BN539" i="1" s="1"/>
  <c r="BV518" i="1"/>
  <c r="BV539" i="1" s="1"/>
  <c r="CD518" i="1"/>
  <c r="CD539" i="1" s="1"/>
  <c r="T519" i="1"/>
  <c r="T540" i="1" s="1"/>
  <c r="AB519" i="1"/>
  <c r="AB540" i="1" s="1"/>
  <c r="AJ519" i="1"/>
  <c r="AJ540" i="1" s="1"/>
  <c r="AR519" i="1"/>
  <c r="AR540" i="1" s="1"/>
  <c r="AZ519" i="1"/>
  <c r="AZ540" i="1" s="1"/>
  <c r="BH519" i="1"/>
  <c r="BH540" i="1" s="1"/>
  <c r="N520" i="1"/>
  <c r="N541" i="1" s="1"/>
  <c r="V520" i="1"/>
  <c r="V541" i="1" s="1"/>
  <c r="AD520" i="1"/>
  <c r="AD541" i="1" s="1"/>
  <c r="AL520" i="1"/>
  <c r="AL541" i="1" s="1"/>
  <c r="AT520" i="1"/>
  <c r="AT541" i="1" s="1"/>
  <c r="BB520" i="1"/>
  <c r="BB541" i="1" s="1"/>
  <c r="BJ520" i="1"/>
  <c r="BJ541" i="1" s="1"/>
  <c r="BR520" i="1"/>
  <c r="BR541" i="1" s="1"/>
  <c r="BZ520" i="1"/>
  <c r="BZ541" i="1" s="1"/>
  <c r="C521" i="1"/>
  <c r="P521" i="1"/>
  <c r="P542" i="1" s="1"/>
  <c r="X521" i="1"/>
  <c r="X542" i="1" s="1"/>
  <c r="AF521" i="1"/>
  <c r="AF542" i="1" s="1"/>
  <c r="AN521" i="1"/>
  <c r="AN542" i="1" s="1"/>
  <c r="AV521" i="1"/>
  <c r="AV542" i="1" s="1"/>
  <c r="BD521" i="1"/>
  <c r="BD542" i="1" s="1"/>
  <c r="BL521" i="1"/>
  <c r="BL542" i="1" s="1"/>
  <c r="BT521" i="1"/>
  <c r="BT542" i="1" s="1"/>
  <c r="CB521" i="1"/>
  <c r="CB542" i="1" s="1"/>
  <c r="D532" i="1"/>
  <c r="C526" i="1"/>
  <c r="D530" i="1"/>
  <c r="E533" i="1"/>
  <c r="D536" i="1"/>
  <c r="C538" i="1"/>
  <c r="AS516" i="1"/>
  <c r="AS537" i="1" s="1"/>
  <c r="BE516" i="1"/>
  <c r="BE537" i="1" s="1"/>
  <c r="BY516" i="1"/>
  <c r="BY537" i="1" s="1"/>
  <c r="K517" i="1"/>
  <c r="K538" i="1" s="1"/>
  <c r="O517" i="1"/>
  <c r="S517" i="1"/>
  <c r="W517" i="1"/>
  <c r="W538" i="1" s="1"/>
  <c r="AA517" i="1"/>
  <c r="AE517" i="1"/>
  <c r="AI517" i="1"/>
  <c r="AI538" i="1" s="1"/>
  <c r="AM517" i="1"/>
  <c r="AM538" i="1" s="1"/>
  <c r="AQ517" i="1"/>
  <c r="AQ538" i="1" s="1"/>
  <c r="AU517" i="1"/>
  <c r="AU538" i="1" s="1"/>
  <c r="AY517" i="1"/>
  <c r="AY538" i="1" s="1"/>
  <c r="BC517" i="1"/>
  <c r="BC538" i="1" s="1"/>
  <c r="BG517" i="1"/>
  <c r="BG538" i="1" s="1"/>
  <c r="BK517" i="1"/>
  <c r="BK538" i="1" s="1"/>
  <c r="BO517" i="1"/>
  <c r="BO538" i="1" s="1"/>
  <c r="BS517" i="1"/>
  <c r="BS538" i="1" s="1"/>
  <c r="BW517" i="1"/>
  <c r="BW538" i="1" s="1"/>
  <c r="CA517" i="1"/>
  <c r="CA538" i="1" s="1"/>
  <c r="CE517" i="1"/>
  <c r="CE538" i="1" s="1"/>
  <c r="D518" i="1"/>
  <c r="M518" i="1"/>
  <c r="M539" i="1" s="1"/>
  <c r="Q518" i="1"/>
  <c r="Q539" i="1" s="1"/>
  <c r="U518" i="1"/>
  <c r="U539" i="1" s="1"/>
  <c r="Y518" i="1"/>
  <c r="Y539" i="1" s="1"/>
  <c r="AC518" i="1"/>
  <c r="AC539" i="1" s="1"/>
  <c r="AG518" i="1"/>
  <c r="AG539" i="1" s="1"/>
  <c r="AK518" i="1"/>
  <c r="AK539" i="1" s="1"/>
  <c r="AO518" i="1"/>
  <c r="AO539" i="1" s="1"/>
  <c r="AS518" i="1"/>
  <c r="AS539" i="1" s="1"/>
  <c r="AW518" i="1"/>
  <c r="AW539" i="1" s="1"/>
  <c r="BA518" i="1"/>
  <c r="BA539" i="1" s="1"/>
  <c r="BE518" i="1"/>
  <c r="BE539" i="1" s="1"/>
  <c r="BI518" i="1"/>
  <c r="BI539" i="1" s="1"/>
  <c r="BM518" i="1"/>
  <c r="BM539" i="1" s="1"/>
  <c r="BQ518" i="1"/>
  <c r="BQ539" i="1" s="1"/>
  <c r="BU518" i="1"/>
  <c r="BU539" i="1" s="1"/>
  <c r="BY518" i="1"/>
  <c r="BY539" i="1" s="1"/>
  <c r="CC518" i="1"/>
  <c r="CC539" i="1" s="1"/>
  <c r="CG518" i="1"/>
  <c r="CG539" i="1" s="1"/>
  <c r="O519" i="1"/>
  <c r="O540" i="1" s="1"/>
  <c r="S519" i="1"/>
  <c r="S540" i="1" s="1"/>
  <c r="W519" i="1"/>
  <c r="W540" i="1" s="1"/>
  <c r="AA519" i="1"/>
  <c r="AA540" i="1" s="1"/>
  <c r="AI519" i="1"/>
  <c r="AI540" i="1" s="1"/>
  <c r="AU519" i="1"/>
  <c r="AU540" i="1" s="1"/>
  <c r="BC519" i="1"/>
  <c r="BC540" i="1" s="1"/>
  <c r="BO519" i="1"/>
  <c r="BO540" i="1" s="1"/>
  <c r="D520" i="1"/>
  <c r="M520" i="1"/>
  <c r="Q520" i="1"/>
  <c r="U520" i="1"/>
  <c r="U541" i="1" s="1"/>
  <c r="Y520" i="1"/>
  <c r="Y541" i="1" s="1"/>
  <c r="AC520" i="1"/>
  <c r="AC541" i="1" s="1"/>
  <c r="AG520" i="1"/>
  <c r="AG541" i="1" s="1"/>
  <c r="AK520" i="1"/>
  <c r="AK541" i="1" s="1"/>
  <c r="AO520" i="1"/>
  <c r="AO541" i="1" s="1"/>
  <c r="AS520" i="1"/>
  <c r="AS541" i="1" s="1"/>
  <c r="AW520" i="1"/>
  <c r="AW541" i="1" s="1"/>
  <c r="BA520" i="1"/>
  <c r="BA541" i="1" s="1"/>
  <c r="BE520" i="1"/>
  <c r="BE541" i="1" s="1"/>
  <c r="BI520" i="1"/>
  <c r="BI541" i="1" s="1"/>
  <c r="BM520" i="1"/>
  <c r="BM541" i="1" s="1"/>
  <c r="BQ520" i="1"/>
  <c r="BQ541" i="1" s="1"/>
  <c r="BU520" i="1"/>
  <c r="BU541" i="1" s="1"/>
  <c r="BY520" i="1"/>
  <c r="BY541" i="1" s="1"/>
  <c r="CC520" i="1"/>
  <c r="CC541" i="1" s="1"/>
  <c r="CG520" i="1"/>
  <c r="CG541" i="1" s="1"/>
  <c r="K521" i="1"/>
  <c r="K542" i="1" s="1"/>
  <c r="O521" i="1"/>
  <c r="O542" i="1" s="1"/>
  <c r="S521" i="1"/>
  <c r="S542" i="1" s="1"/>
  <c r="W521" i="1"/>
  <c r="W542" i="1" s="1"/>
  <c r="AA521" i="1"/>
  <c r="AA542" i="1" s="1"/>
  <c r="AE521" i="1"/>
  <c r="AE542" i="1" s="1"/>
  <c r="AI521" i="1"/>
  <c r="AI542" i="1" s="1"/>
  <c r="AM521" i="1"/>
  <c r="AM542" i="1" s="1"/>
  <c r="AQ521" i="1"/>
  <c r="AQ542" i="1" s="1"/>
  <c r="AU521" i="1"/>
  <c r="AU542" i="1" s="1"/>
  <c r="AY521" i="1"/>
  <c r="AY542" i="1" s="1"/>
  <c r="BC521" i="1"/>
  <c r="BC542" i="1" s="1"/>
  <c r="BG521" i="1"/>
  <c r="BG542" i="1" s="1"/>
  <c r="BK521" i="1"/>
  <c r="BK542" i="1" s="1"/>
  <c r="BO521" i="1"/>
  <c r="BO542" i="1" s="1"/>
  <c r="BS521" i="1"/>
  <c r="BS542" i="1" s="1"/>
  <c r="BW521" i="1"/>
  <c r="BW542" i="1" s="1"/>
  <c r="CA521" i="1"/>
  <c r="CA542" i="1" s="1"/>
  <c r="CE521" i="1"/>
  <c r="CE542" i="1" s="1"/>
  <c r="D539" i="1"/>
  <c r="C542" i="1"/>
  <c r="BE2" i="1"/>
  <c r="CH1" i="1"/>
  <c r="CH2" i="1" s="1"/>
  <c r="CH3" i="1" s="1"/>
  <c r="CH4" i="1" s="1"/>
  <c r="CH5" i="1" s="1"/>
  <c r="CH6" i="1" s="1"/>
  <c r="CH7" i="1" s="1"/>
  <c r="CH8" i="1" s="1"/>
  <c r="AY9" i="1"/>
  <c r="BD10" i="1"/>
  <c r="BD9" i="1"/>
  <c r="AY10" i="1"/>
  <c r="J518" i="1" l="1"/>
  <c r="J539" i="1" s="1"/>
  <c r="X25" i="1"/>
  <c r="BR516" i="1"/>
  <c r="BR537" i="1" s="1"/>
  <c r="BR25" i="1"/>
  <c r="W25" i="1"/>
  <c r="BO11" i="1"/>
  <c r="BO503" i="1" s="1"/>
  <c r="BO524" i="1" s="1"/>
  <c r="J513" i="1"/>
  <c r="AO25" i="1"/>
  <c r="AO11" i="1" s="1"/>
  <c r="AO503" i="1" s="1"/>
  <c r="AO524" i="1" s="1"/>
  <c r="BX11" i="1"/>
  <c r="BX503" i="1" s="1"/>
  <c r="BX524" i="1" s="1"/>
  <c r="AK281" i="1"/>
  <c r="AK516" i="1" s="1"/>
  <c r="AK537" i="1" s="1"/>
  <c r="CA455" i="1"/>
  <c r="CA519" i="1" s="1"/>
  <c r="CA540" i="1" s="1"/>
  <c r="AG281" i="1"/>
  <c r="AG516" i="1" s="1"/>
  <c r="AG537" i="1" s="1"/>
  <c r="Y281" i="1"/>
  <c r="Y25" i="1" s="1"/>
  <c r="BI25" i="1"/>
  <c r="BI516" i="1"/>
  <c r="BI537" i="1" s="1"/>
  <c r="BW11" i="1"/>
  <c r="BW503" i="1" s="1"/>
  <c r="BW524" i="1" s="1"/>
  <c r="BW505" i="1"/>
  <c r="BW526" i="1" s="1"/>
  <c r="AI25" i="1"/>
  <c r="AO507" i="1"/>
  <c r="AO528" i="1" s="1"/>
  <c r="J456" i="1"/>
  <c r="CK455" i="1" s="1"/>
  <c r="BG11" i="1"/>
  <c r="BG503" i="1" s="1"/>
  <c r="BG524" i="1" s="1"/>
  <c r="BT25" i="1"/>
  <c r="BT11" i="1" s="1"/>
  <c r="BT503" i="1" s="1"/>
  <c r="BT524" i="1" s="1"/>
  <c r="BN25" i="1"/>
  <c r="BN505" i="1" s="1"/>
  <c r="BN526" i="1" s="1"/>
  <c r="BS25" i="1"/>
  <c r="AP11" i="1"/>
  <c r="AP503" i="1" s="1"/>
  <c r="AP524" i="1" s="1"/>
  <c r="Z281" i="1"/>
  <c r="Z516" i="1" s="1"/>
  <c r="Z537" i="1" s="1"/>
  <c r="O25" i="1"/>
  <c r="O11" i="1" s="1"/>
  <c r="O503" i="1" s="1"/>
  <c r="O524" i="1" s="1"/>
  <c r="W507" i="1"/>
  <c r="W528" i="1" s="1"/>
  <c r="CD25" i="1"/>
  <c r="AC281" i="1"/>
  <c r="L281" i="1"/>
  <c r="L516" i="1" s="1"/>
  <c r="L537" i="1" s="1"/>
  <c r="AH25" i="1"/>
  <c r="AH11" i="1" s="1"/>
  <c r="AH503" i="1" s="1"/>
  <c r="AH536" i="1" s="1"/>
  <c r="AH516" i="1"/>
  <c r="AH537" i="1" s="1"/>
  <c r="Q516" i="1"/>
  <c r="Q537" i="1" s="1"/>
  <c r="Q25" i="1"/>
  <c r="Q505" i="1" s="1"/>
  <c r="BX505" i="1"/>
  <c r="BX526" i="1" s="1"/>
  <c r="BF25" i="1"/>
  <c r="BF505" i="1" s="1"/>
  <c r="BF526" i="1" s="1"/>
  <c r="AO505" i="1"/>
  <c r="AO526" i="1" s="1"/>
  <c r="BZ11" i="1"/>
  <c r="BZ503" i="1" s="1"/>
  <c r="BZ524" i="1" s="1"/>
  <c r="CC25" i="1"/>
  <c r="CC11" i="1" s="1"/>
  <c r="CC503" i="1" s="1"/>
  <c r="CC524" i="1" s="1"/>
  <c r="AM25" i="1"/>
  <c r="V25" i="1"/>
  <c r="V505" i="1" s="1"/>
  <c r="V526" i="1" s="1"/>
  <c r="BB281" i="1"/>
  <c r="BB25" i="1" s="1"/>
  <c r="AC25" i="1"/>
  <c r="AC516" i="1"/>
  <c r="AC537" i="1" s="1"/>
  <c r="AY516" i="1"/>
  <c r="AY537" i="1" s="1"/>
  <c r="AY25" i="1"/>
  <c r="Q519" i="1"/>
  <c r="Q540" i="1" s="1"/>
  <c r="S25" i="1"/>
  <c r="S516" i="1"/>
  <c r="S537" i="1" s="1"/>
  <c r="BJ25" i="1"/>
  <c r="BJ11" i="1" s="1"/>
  <c r="BJ503" i="1" s="1"/>
  <c r="BJ524" i="1" s="1"/>
  <c r="BT507" i="1"/>
  <c r="BT528" i="1" s="1"/>
  <c r="BE25" i="1"/>
  <c r="BD25" i="1"/>
  <c r="BD11" i="1" s="1"/>
  <c r="BD503" i="1" s="1"/>
  <c r="BD524" i="1" s="1"/>
  <c r="CE516" i="1"/>
  <c r="CE537" i="1" s="1"/>
  <c r="Z25" i="1"/>
  <c r="Z11" i="1" s="1"/>
  <c r="Z503" i="1" s="1"/>
  <c r="Z525" i="1" s="1"/>
  <c r="AI516" i="1"/>
  <c r="AI537" i="1" s="1"/>
  <c r="AF25" i="1"/>
  <c r="AF11" i="1" s="1"/>
  <c r="AF503" i="1" s="1"/>
  <c r="AF538" i="1" s="1"/>
  <c r="BL25" i="1"/>
  <c r="BL11" i="1" s="1"/>
  <c r="BL503" i="1" s="1"/>
  <c r="BL524" i="1" s="1"/>
  <c r="BO505" i="1"/>
  <c r="BO526" i="1" s="1"/>
  <c r="J337" i="1"/>
  <c r="CK336" i="1" s="1"/>
  <c r="AA25" i="1"/>
  <c r="AA11" i="1" s="1"/>
  <c r="AA503" i="1" s="1"/>
  <c r="BK25" i="1"/>
  <c r="BK11" i="1" s="1"/>
  <c r="BK503" i="1" s="1"/>
  <c r="BK524" i="1" s="1"/>
  <c r="BX508" i="1"/>
  <c r="BX529" i="1" s="1"/>
  <c r="AQ11" i="1"/>
  <c r="AQ503" i="1" s="1"/>
  <c r="AQ524" i="1" s="1"/>
  <c r="AG25" i="1"/>
  <c r="AI11" i="1"/>
  <c r="AI503" i="1" s="1"/>
  <c r="AI531" i="1" s="1"/>
  <c r="AI505" i="1"/>
  <c r="AX516" i="1"/>
  <c r="AX537" i="1" s="1"/>
  <c r="AX25" i="1"/>
  <c r="AX11" i="1" s="1"/>
  <c r="AX503" i="1" s="1"/>
  <c r="AX524" i="1" s="1"/>
  <c r="CF25" i="1"/>
  <c r="CF11" i="1" s="1"/>
  <c r="CF503" i="1" s="1"/>
  <c r="CF524" i="1" s="1"/>
  <c r="CE11" i="1"/>
  <c r="CE503" i="1" s="1"/>
  <c r="CE524" i="1" s="1"/>
  <c r="BN508" i="1"/>
  <c r="BN529" i="1" s="1"/>
  <c r="AL25" i="1"/>
  <c r="AL11" i="1" s="1"/>
  <c r="AL503" i="1" s="1"/>
  <c r="AL524" i="1" s="1"/>
  <c r="CB516" i="1"/>
  <c r="CB537" i="1" s="1"/>
  <c r="AV25" i="1"/>
  <c r="AV11" i="1" s="1"/>
  <c r="AV503" i="1" s="1"/>
  <c r="AV524" i="1" s="1"/>
  <c r="N25" i="1"/>
  <c r="BV281" i="1"/>
  <c r="BV516" i="1" s="1"/>
  <c r="BV537" i="1" s="1"/>
  <c r="AR25" i="1"/>
  <c r="BQ25" i="1"/>
  <c r="AP505" i="1"/>
  <c r="AP526" i="1" s="1"/>
  <c r="J46" i="1"/>
  <c r="AZ25" i="1"/>
  <c r="AZ505" i="1" s="1"/>
  <c r="AZ526" i="1" s="1"/>
  <c r="CD11" i="1"/>
  <c r="CD503" i="1" s="1"/>
  <c r="CD524" i="1" s="1"/>
  <c r="CD505" i="1"/>
  <c r="CD526" i="1" s="1"/>
  <c r="AV505" i="1"/>
  <c r="AV526" i="1" s="1"/>
  <c r="X11" i="1"/>
  <c r="X503" i="1" s="1"/>
  <c r="X524" i="1" s="1"/>
  <c r="X505" i="1"/>
  <c r="X526" i="1" s="1"/>
  <c r="BQ516" i="1"/>
  <c r="BQ537" i="1" s="1"/>
  <c r="J97" i="1"/>
  <c r="J508" i="1" s="1"/>
  <c r="CB11" i="1"/>
  <c r="CB503" i="1" s="1"/>
  <c r="CB524" i="1" s="1"/>
  <c r="CB505" i="1"/>
  <c r="CB526" i="1" s="1"/>
  <c r="AW25" i="1"/>
  <c r="AD25" i="1"/>
  <c r="AD508" i="1"/>
  <c r="M25" i="1"/>
  <c r="BG505" i="1"/>
  <c r="BG526" i="1" s="1"/>
  <c r="AU11" i="1"/>
  <c r="AU503" i="1" s="1"/>
  <c r="AU524" i="1" s="1"/>
  <c r="AU505" i="1"/>
  <c r="AU526" i="1" s="1"/>
  <c r="O529" i="1"/>
  <c r="BZ505" i="1"/>
  <c r="BZ526" i="1" s="1"/>
  <c r="J98" i="1"/>
  <c r="CK97" i="1" s="1"/>
  <c r="CG25" i="1"/>
  <c r="CG11" i="1" s="1"/>
  <c r="W11" i="1"/>
  <c r="W503" i="1" s="1"/>
  <c r="W524" i="1" s="1"/>
  <c r="W505" i="1"/>
  <c r="W526" i="1" s="1"/>
  <c r="U25" i="1"/>
  <c r="P25" i="1"/>
  <c r="P508" i="1"/>
  <c r="P529" i="1" s="1"/>
  <c r="BV508" i="1"/>
  <c r="BV529" i="1" s="1"/>
  <c r="O525" i="1"/>
  <c r="BA25" i="1"/>
  <c r="BM25" i="1"/>
  <c r="R516" i="1"/>
  <c r="R537" i="1" s="1"/>
  <c r="R25" i="1"/>
  <c r="BY25" i="1"/>
  <c r="AN25" i="1"/>
  <c r="O538" i="1"/>
  <c r="AV507" i="1"/>
  <c r="AV528" i="1" s="1"/>
  <c r="AE25" i="1"/>
  <c r="AB25" i="1"/>
  <c r="CG516" i="1"/>
  <c r="CG537" i="1" s="1"/>
  <c r="AF507" i="1"/>
  <c r="AF528" i="1" s="1"/>
  <c r="BC25" i="1"/>
  <c r="CC516" i="1"/>
  <c r="CC537" i="1" s="1"/>
  <c r="BZ516" i="1"/>
  <c r="BZ537" i="1" s="1"/>
  <c r="CF505" i="1"/>
  <c r="CF526" i="1" s="1"/>
  <c r="CK217" i="1"/>
  <c r="J514" i="1"/>
  <c r="T25" i="1"/>
  <c r="BF11" i="1"/>
  <c r="BF503" i="1" s="1"/>
  <c r="BF524" i="1" s="1"/>
  <c r="BS11" i="1"/>
  <c r="BS503" i="1" s="1"/>
  <c r="BS524" i="1" s="1"/>
  <c r="BS505" i="1"/>
  <c r="BS526" i="1" s="1"/>
  <c r="BH25" i="1"/>
  <c r="BP25" i="1"/>
  <c r="BJ508" i="1"/>
  <c r="BJ529" i="1" s="1"/>
  <c r="BU25" i="1"/>
  <c r="AT25" i="1"/>
  <c r="AJ25" i="1"/>
  <c r="CA25" i="1"/>
  <c r="BD502" i="1"/>
  <c r="AY502" i="1"/>
  <c r="BF2" i="1"/>
  <c r="J45" i="1"/>
  <c r="J507" i="1" s="1"/>
  <c r="J528" i="1" s="1"/>
  <c r="K507" i="1"/>
  <c r="K528" i="1" s="1"/>
  <c r="J235" i="1"/>
  <c r="K515" i="1"/>
  <c r="K536" i="1" s="1"/>
  <c r="AW2" i="1"/>
  <c r="C525" i="1"/>
  <c r="D525" i="1"/>
  <c r="J282" i="1"/>
  <c r="CK281" i="1" s="1"/>
  <c r="K281" i="1"/>
  <c r="K455" i="1"/>
  <c r="J471" i="1"/>
  <c r="CK470" i="1" s="1"/>
  <c r="AX10" i="1"/>
  <c r="AX9" i="1"/>
  <c r="BE9" i="1"/>
  <c r="BE10" i="1"/>
  <c r="AX505" i="1" l="1"/>
  <c r="AX526" i="1" s="1"/>
  <c r="O505" i="1"/>
  <c r="O526" i="1" s="1"/>
  <c r="BN11" i="1"/>
  <c r="BN503" i="1" s="1"/>
  <c r="BN524" i="1" s="1"/>
  <c r="O535" i="1"/>
  <c r="BT505" i="1"/>
  <c r="BT526" i="1" s="1"/>
  <c r="O530" i="1"/>
  <c r="O531" i="1"/>
  <c r="O533" i="1"/>
  <c r="AF505" i="1"/>
  <c r="AK25" i="1"/>
  <c r="AK11" i="1" s="1"/>
  <c r="AK503" i="1" s="1"/>
  <c r="AK524" i="1" s="1"/>
  <c r="AZ11" i="1"/>
  <c r="AZ503" i="1" s="1"/>
  <c r="AZ524" i="1" s="1"/>
  <c r="Y516" i="1"/>
  <c r="Y537" i="1" s="1"/>
  <c r="O527" i="1"/>
  <c r="AH505" i="1"/>
  <c r="AH526" i="1" s="1"/>
  <c r="BR11" i="1"/>
  <c r="BR503" i="1" s="1"/>
  <c r="BR524" i="1" s="1"/>
  <c r="BR505" i="1"/>
  <c r="BR526" i="1" s="1"/>
  <c r="BB516" i="1"/>
  <c r="BB537" i="1" s="1"/>
  <c r="O532" i="1"/>
  <c r="AI529" i="1"/>
  <c r="AI535" i="1"/>
  <c r="AK534" i="1"/>
  <c r="AI525" i="1"/>
  <c r="AI526" i="1"/>
  <c r="AI527" i="1"/>
  <c r="Z505" i="1"/>
  <c r="Y11" i="1"/>
  <c r="Y503" i="1" s="1"/>
  <c r="Y505" i="1"/>
  <c r="L25" i="1"/>
  <c r="L505" i="1" s="1"/>
  <c r="Q11" i="1"/>
  <c r="Q503" i="1" s="1"/>
  <c r="Q541" i="1" s="1"/>
  <c r="AK531" i="1"/>
  <c r="BJ505" i="1"/>
  <c r="BJ526" i="1" s="1"/>
  <c r="BI11" i="1"/>
  <c r="BI503" i="1" s="1"/>
  <c r="BI524" i="1" s="1"/>
  <c r="BI505" i="1"/>
  <c r="BI526" i="1" s="1"/>
  <c r="BK505" i="1"/>
  <c r="BK526" i="1" s="1"/>
  <c r="CC505" i="1"/>
  <c r="CC526" i="1" s="1"/>
  <c r="V11" i="1"/>
  <c r="V503" i="1" s="1"/>
  <c r="V524" i="1" s="1"/>
  <c r="AL535" i="1"/>
  <c r="AH532" i="1"/>
  <c r="BL505" i="1"/>
  <c r="BL526" i="1" s="1"/>
  <c r="Q531" i="1"/>
  <c r="AA505" i="1"/>
  <c r="AA526" i="1" s="1"/>
  <c r="Q538" i="1"/>
  <c r="AM11" i="1"/>
  <c r="AM503" i="1" s="1"/>
  <c r="AM524" i="1" s="1"/>
  <c r="AM505" i="1"/>
  <c r="AM526" i="1" s="1"/>
  <c r="AA529" i="1"/>
  <c r="AA538" i="1"/>
  <c r="AA531" i="1"/>
  <c r="AA525" i="1"/>
  <c r="S11" i="1"/>
  <c r="S503" i="1" s="1"/>
  <c r="S505" i="1"/>
  <c r="BD505" i="1"/>
  <c r="BD526" i="1" s="1"/>
  <c r="AL525" i="1"/>
  <c r="AL529" i="1"/>
  <c r="AL505" i="1"/>
  <c r="AL526" i="1" s="1"/>
  <c r="AL527" i="1"/>
  <c r="AL534" i="1"/>
  <c r="AY11" i="1"/>
  <c r="AY503" i="1" s="1"/>
  <c r="AY524" i="1" s="1"/>
  <c r="AY505" i="1"/>
  <c r="AY526" i="1" s="1"/>
  <c r="AL532" i="1"/>
  <c r="BE11" i="1"/>
  <c r="BE503" i="1" s="1"/>
  <c r="BE524" i="1" s="1"/>
  <c r="BE505" i="1"/>
  <c r="BE526" i="1" s="1"/>
  <c r="BB11" i="1"/>
  <c r="BB503" i="1" s="1"/>
  <c r="BB524" i="1" s="1"/>
  <c r="BB505" i="1"/>
  <c r="BB526" i="1" s="1"/>
  <c r="AL530" i="1"/>
  <c r="AG11" i="1"/>
  <c r="AG503" i="1" s="1"/>
  <c r="AG505" i="1"/>
  <c r="AL531" i="1"/>
  <c r="AC11" i="1"/>
  <c r="AC503" i="1" s="1"/>
  <c r="AC505" i="1"/>
  <c r="Z524" i="1"/>
  <c r="Z530" i="1"/>
  <c r="Z531" i="1"/>
  <c r="AH524" i="1"/>
  <c r="AH531" i="1"/>
  <c r="AH530" i="1"/>
  <c r="AH534" i="1"/>
  <c r="AH527" i="1"/>
  <c r="AH535" i="1"/>
  <c r="BV25" i="1"/>
  <c r="AH538" i="1"/>
  <c r="BQ11" i="1"/>
  <c r="BQ503" i="1" s="1"/>
  <c r="BQ524" i="1" s="1"/>
  <c r="BQ505" i="1"/>
  <c r="BQ526" i="1" s="1"/>
  <c r="N11" i="1"/>
  <c r="N503" i="1" s="1"/>
  <c r="N524" i="1" s="1"/>
  <c r="N505" i="1"/>
  <c r="N526" i="1" s="1"/>
  <c r="AH533" i="1"/>
  <c r="AH525" i="1"/>
  <c r="Z536" i="1"/>
  <c r="Z529" i="1"/>
  <c r="AR11" i="1"/>
  <c r="AR503" i="1" s="1"/>
  <c r="AR524" i="1" s="1"/>
  <c r="AR505" i="1"/>
  <c r="AR526" i="1" s="1"/>
  <c r="AI524" i="1"/>
  <c r="AI530" i="1"/>
  <c r="AH529" i="1"/>
  <c r="Z526" i="1"/>
  <c r="AT11" i="1"/>
  <c r="AT503" i="1" s="1"/>
  <c r="AT524" i="1" s="1"/>
  <c r="AT505" i="1"/>
  <c r="AT526" i="1" s="1"/>
  <c r="AF527" i="1"/>
  <c r="BU11" i="1"/>
  <c r="BU503" i="1" s="1"/>
  <c r="BU524" i="1" s="1"/>
  <c r="BU505" i="1"/>
  <c r="BU526" i="1" s="1"/>
  <c r="AN11" i="1"/>
  <c r="AN503" i="1" s="1"/>
  <c r="AN524" i="1" s="1"/>
  <c r="AN505" i="1"/>
  <c r="AN526" i="1" s="1"/>
  <c r="AF536" i="1"/>
  <c r="AE11" i="1"/>
  <c r="AE503" i="1" s="1"/>
  <c r="AE505" i="1"/>
  <c r="BY11" i="1"/>
  <c r="BY503" i="1" s="1"/>
  <c r="BY524" i="1" s="1"/>
  <c r="BY505" i="1"/>
  <c r="BY526" i="1" s="1"/>
  <c r="AF532" i="1"/>
  <c r="AB11" i="1"/>
  <c r="AB503" i="1" s="1"/>
  <c r="AB505" i="1"/>
  <c r="R11" i="1"/>
  <c r="R503" i="1" s="1"/>
  <c r="R505" i="1"/>
  <c r="AF524" i="1"/>
  <c r="AF530" i="1"/>
  <c r="AF529" i="1"/>
  <c r="AF534" i="1"/>
  <c r="AF533" i="1"/>
  <c r="AF525" i="1"/>
  <c r="AA524" i="1"/>
  <c r="AA536" i="1"/>
  <c r="AA530" i="1"/>
  <c r="BM11" i="1"/>
  <c r="BM503" i="1" s="1"/>
  <c r="BM524" i="1" s="1"/>
  <c r="BM505" i="1"/>
  <c r="BM526" i="1" s="1"/>
  <c r="P11" i="1"/>
  <c r="P503" i="1" s="1"/>
  <c r="P505" i="1"/>
  <c r="M11" i="1"/>
  <c r="M503" i="1" s="1"/>
  <c r="M505" i="1"/>
  <c r="BP11" i="1"/>
  <c r="BP503" i="1" s="1"/>
  <c r="BP524" i="1" s="1"/>
  <c r="BP505" i="1"/>
  <c r="BP526" i="1" s="1"/>
  <c r="AF531" i="1"/>
  <c r="T11" i="1"/>
  <c r="T503" i="1" s="1"/>
  <c r="T505" i="1"/>
  <c r="BA11" i="1"/>
  <c r="BA503" i="1" s="1"/>
  <c r="BA524" i="1" s="1"/>
  <c r="BA505" i="1"/>
  <c r="BA526" i="1" s="1"/>
  <c r="U11" i="1"/>
  <c r="U503" i="1" s="1"/>
  <c r="U505" i="1"/>
  <c r="AA527" i="1"/>
  <c r="BH11" i="1"/>
  <c r="BH503" i="1" s="1"/>
  <c r="BH524" i="1" s="1"/>
  <c r="BH505" i="1"/>
  <c r="BH526" i="1" s="1"/>
  <c r="BC11" i="1"/>
  <c r="CG505" i="1"/>
  <c r="CG526" i="1" s="1"/>
  <c r="BC505" i="1"/>
  <c r="BC526" i="1" s="1"/>
  <c r="AF535" i="1"/>
  <c r="AW11" i="1"/>
  <c r="AW503" i="1" s="1"/>
  <c r="AW524" i="1" s="1"/>
  <c r="AW505" i="1"/>
  <c r="AW526" i="1" s="1"/>
  <c r="AF526" i="1"/>
  <c r="AD11" i="1"/>
  <c r="AD503" i="1" s="1"/>
  <c r="AD529" i="1" s="1"/>
  <c r="AD505" i="1"/>
  <c r="CA11" i="1"/>
  <c r="CA503" i="1" s="1"/>
  <c r="CA524" i="1" s="1"/>
  <c r="CA505" i="1"/>
  <c r="CA526" i="1" s="1"/>
  <c r="AJ11" i="1"/>
  <c r="AJ503" i="1" s="1"/>
  <c r="AJ505" i="1"/>
  <c r="AA535" i="1"/>
  <c r="BE502" i="1"/>
  <c r="AX502" i="1"/>
  <c r="J281" i="1"/>
  <c r="K516" i="1"/>
  <c r="K537" i="1" s="1"/>
  <c r="K25" i="1"/>
  <c r="AV2" i="1"/>
  <c r="J455" i="1"/>
  <c r="K519" i="1"/>
  <c r="K540" i="1" s="1"/>
  <c r="CK234" i="1"/>
  <c r="J515" i="1"/>
  <c r="BG2" i="1"/>
  <c r="AW10" i="1"/>
  <c r="BF9" i="1"/>
  <c r="BF10" i="1"/>
  <c r="AW9" i="1"/>
  <c r="AK529" i="1" l="1"/>
  <c r="AK535" i="1"/>
  <c r="AK538" i="1"/>
  <c r="AK527" i="1"/>
  <c r="Q526" i="1"/>
  <c r="AK505" i="1"/>
  <c r="AK526" i="1" s="1"/>
  <c r="Q536" i="1"/>
  <c r="Q530" i="1"/>
  <c r="Y526" i="1"/>
  <c r="AK525" i="1"/>
  <c r="Q535" i="1"/>
  <c r="AK532" i="1"/>
  <c r="AK530" i="1"/>
  <c r="Q533" i="1"/>
  <c r="Q534" i="1"/>
  <c r="Q525" i="1"/>
  <c r="AC526" i="1"/>
  <c r="Q527" i="1"/>
  <c r="Q532" i="1"/>
  <c r="Q529" i="1"/>
  <c r="Q524" i="1"/>
  <c r="L11" i="1"/>
  <c r="L503" i="1" s="1"/>
  <c r="L531" i="1" s="1"/>
  <c r="Y524" i="1"/>
  <c r="Y531" i="1"/>
  <c r="Y538" i="1"/>
  <c r="Y527" i="1"/>
  <c r="Y529" i="1"/>
  <c r="Y525" i="1"/>
  <c r="Y530" i="1"/>
  <c r="Y535" i="1"/>
  <c r="AG526" i="1"/>
  <c r="AG524" i="1"/>
  <c r="AG533" i="1"/>
  <c r="AG529" i="1"/>
  <c r="AG535" i="1"/>
  <c r="AG531" i="1"/>
  <c r="AG527" i="1"/>
  <c r="AG534" i="1"/>
  <c r="AG536" i="1"/>
  <c r="AG525" i="1"/>
  <c r="AG530" i="1"/>
  <c r="AG538" i="1"/>
  <c r="AG532" i="1"/>
  <c r="S526" i="1"/>
  <c r="S524" i="1"/>
  <c r="S535" i="1"/>
  <c r="S529" i="1"/>
  <c r="S525" i="1"/>
  <c r="S538" i="1"/>
  <c r="S527" i="1"/>
  <c r="AD526" i="1"/>
  <c r="AC524" i="1"/>
  <c r="AC527" i="1"/>
  <c r="AC529" i="1"/>
  <c r="AC535" i="1"/>
  <c r="AC531" i="1"/>
  <c r="AC534" i="1"/>
  <c r="AC530" i="1"/>
  <c r="AC525" i="1"/>
  <c r="U526" i="1"/>
  <c r="R526" i="1"/>
  <c r="P526" i="1"/>
  <c r="BV11" i="1"/>
  <c r="BV503" i="1" s="1"/>
  <c r="BV524" i="1" s="1"/>
  <c r="BV505" i="1"/>
  <c r="BV526" i="1" s="1"/>
  <c r="AJ526" i="1"/>
  <c r="BC503" i="1"/>
  <c r="BC524" i="1" s="1"/>
  <c r="CG503" i="1"/>
  <c r="CG524" i="1" s="1"/>
  <c r="AE526" i="1"/>
  <c r="M524" i="1"/>
  <c r="M533" i="1"/>
  <c r="M529" i="1"/>
  <c r="M531" i="1"/>
  <c r="M527" i="1"/>
  <c r="M538" i="1"/>
  <c r="M536" i="1"/>
  <c r="M532" i="1"/>
  <c r="M541" i="1"/>
  <c r="M534" i="1"/>
  <c r="M535" i="1"/>
  <c r="M530" i="1"/>
  <c r="M525" i="1"/>
  <c r="AE524" i="1"/>
  <c r="AE530" i="1"/>
  <c r="AE536" i="1"/>
  <c r="AE534" i="1"/>
  <c r="AE532" i="1"/>
  <c r="AE533" i="1"/>
  <c r="AE529" i="1"/>
  <c r="AE535" i="1"/>
  <c r="AE527" i="1"/>
  <c r="AE531" i="1"/>
  <c r="AE525" i="1"/>
  <c r="AE538" i="1"/>
  <c r="M526" i="1"/>
  <c r="AD524" i="1"/>
  <c r="AD533" i="1"/>
  <c r="AD538" i="1"/>
  <c r="AD530" i="1"/>
  <c r="AD527" i="1"/>
  <c r="AD535" i="1"/>
  <c r="AD534" i="1"/>
  <c r="AD531" i="1"/>
  <c r="AD525" i="1"/>
  <c r="P524" i="1"/>
  <c r="P534" i="1"/>
  <c r="P533" i="1"/>
  <c r="P530" i="1"/>
  <c r="P532" i="1"/>
  <c r="P525" i="1"/>
  <c r="P538" i="1"/>
  <c r="P535" i="1"/>
  <c r="P536" i="1"/>
  <c r="P531" i="1"/>
  <c r="U524" i="1"/>
  <c r="U533" i="1"/>
  <c r="U529" i="1"/>
  <c r="U531" i="1"/>
  <c r="U527" i="1"/>
  <c r="U535" i="1"/>
  <c r="U538" i="1"/>
  <c r="U525" i="1"/>
  <c r="U532" i="1"/>
  <c r="U534" i="1"/>
  <c r="U530" i="1"/>
  <c r="U536" i="1"/>
  <c r="R524" i="1"/>
  <c r="R527" i="1"/>
  <c r="R525" i="1"/>
  <c r="R538" i="1"/>
  <c r="R529" i="1"/>
  <c r="AJ524" i="1"/>
  <c r="AJ527" i="1"/>
  <c r="AJ538" i="1"/>
  <c r="AJ529" i="1"/>
  <c r="AJ525" i="1"/>
  <c r="AJ534" i="1"/>
  <c r="AJ530" i="1"/>
  <c r="AB526" i="1"/>
  <c r="AB524" i="1"/>
  <c r="AB527" i="1"/>
  <c r="AB525" i="1"/>
  <c r="AB538" i="1"/>
  <c r="AB534" i="1"/>
  <c r="AB529" i="1"/>
  <c r="AB533" i="1"/>
  <c r="T526" i="1"/>
  <c r="T524" i="1"/>
  <c r="T532" i="1"/>
  <c r="T531" i="1"/>
  <c r="T535" i="1"/>
  <c r="T527" i="1"/>
  <c r="T530" i="1"/>
  <c r="T536" i="1"/>
  <c r="T534" i="1"/>
  <c r="T525" i="1"/>
  <c r="BF502" i="1"/>
  <c r="AW502" i="1"/>
  <c r="AU2" i="1"/>
  <c r="BH2" i="1"/>
  <c r="CK454" i="1"/>
  <c r="J519" i="1"/>
  <c r="J540" i="1" s="1"/>
  <c r="J25" i="1"/>
  <c r="J505" i="1" s="1"/>
  <c r="K505" i="1"/>
  <c r="K526" i="1" s="1"/>
  <c r="K11" i="1"/>
  <c r="CK280" i="1"/>
  <c r="J516" i="1"/>
  <c r="J537" i="1" s="1"/>
  <c r="BG9" i="1"/>
  <c r="BG10" i="1"/>
  <c r="AV9" i="1"/>
  <c r="AV10" i="1"/>
  <c r="L526" i="1" l="1"/>
  <c r="L533" i="1"/>
  <c r="L535" i="1"/>
  <c r="L524" i="1"/>
  <c r="L525" i="1"/>
  <c r="L530" i="1"/>
  <c r="L536" i="1"/>
  <c r="L538" i="1"/>
  <c r="L532" i="1"/>
  <c r="L527" i="1"/>
  <c r="L529" i="1"/>
  <c r="AV502" i="1"/>
  <c r="BG502" i="1"/>
  <c r="J11" i="1"/>
  <c r="K503" i="1"/>
  <c r="K524" i="1" s="1"/>
  <c r="BI2" i="1"/>
  <c r="AT2" i="1"/>
  <c r="BH9" i="1"/>
  <c r="AU10" i="1"/>
  <c r="AU9" i="1"/>
  <c r="BH10" i="1"/>
  <c r="AU502" i="1" l="1"/>
  <c r="BH502" i="1"/>
  <c r="BJ2" i="1"/>
  <c r="AS2" i="1"/>
  <c r="CK10" i="1"/>
  <c r="J503" i="1"/>
  <c r="AT10" i="1"/>
  <c r="BI10" i="1"/>
  <c r="AT9" i="1"/>
  <c r="BI9" i="1"/>
  <c r="AT502" i="1" l="1"/>
  <c r="BI502" i="1"/>
  <c r="J524" i="1"/>
  <c r="J530" i="1"/>
  <c r="J534" i="1"/>
  <c r="J531" i="1"/>
  <c r="J541" i="1"/>
  <c r="J535" i="1"/>
  <c r="J525" i="1"/>
  <c r="J538" i="1"/>
  <c r="J533" i="1"/>
  <c r="J532" i="1"/>
  <c r="J529" i="1"/>
  <c r="J527" i="1"/>
  <c r="J536" i="1"/>
  <c r="J526" i="1"/>
  <c r="BK2" i="1"/>
  <c r="AR2" i="1"/>
  <c r="AS9" i="1"/>
  <c r="BJ9" i="1"/>
  <c r="AS10" i="1"/>
  <c r="BJ10" i="1"/>
  <c r="AS502" i="1" l="1"/>
  <c r="BJ502" i="1"/>
  <c r="AQ2" i="1"/>
  <c r="BL2" i="1"/>
  <c r="AR9" i="1"/>
  <c r="AR10" i="1"/>
  <c r="BK9" i="1"/>
  <c r="BK10" i="1"/>
  <c r="BK502" i="1" l="1"/>
  <c r="AR502" i="1"/>
  <c r="AP2" i="1"/>
  <c r="BM2" i="1"/>
  <c r="AQ9" i="1"/>
  <c r="AQ10" i="1"/>
  <c r="BL9" i="1"/>
  <c r="BL10" i="1"/>
  <c r="BL502" i="1" l="1"/>
  <c r="AQ502" i="1"/>
  <c r="BN2" i="1"/>
  <c r="AO2" i="1"/>
  <c r="BM10" i="1"/>
  <c r="AP10" i="1"/>
  <c r="AP9" i="1"/>
  <c r="BM9" i="1"/>
  <c r="AP502" i="1" l="1"/>
  <c r="BM502" i="1"/>
  <c r="BO2" i="1"/>
  <c r="AN2" i="1"/>
  <c r="BN9" i="1"/>
  <c r="BN10" i="1"/>
  <c r="AO9" i="1"/>
  <c r="AO10" i="1"/>
  <c r="AO502" i="1" l="1"/>
  <c r="BN502" i="1"/>
  <c r="AM2" i="1"/>
  <c r="BP2" i="1"/>
  <c r="AN9" i="1"/>
  <c r="BO9" i="1"/>
  <c r="BO10" i="1"/>
  <c r="AN10" i="1"/>
  <c r="BO502" i="1" l="1"/>
  <c r="AN502" i="1"/>
  <c r="AL2" i="1"/>
  <c r="BQ2" i="1"/>
  <c r="AM10" i="1"/>
  <c r="BP9" i="1"/>
  <c r="BP10" i="1"/>
  <c r="AM9" i="1"/>
  <c r="BP502" i="1" l="1"/>
  <c r="AM502" i="1"/>
  <c r="BR2" i="1"/>
  <c r="AK2" i="1"/>
  <c r="BQ10" i="1"/>
  <c r="BQ9" i="1"/>
  <c r="AL9" i="1"/>
  <c r="AL10" i="1"/>
  <c r="AL502" i="1" l="1"/>
  <c r="BQ502" i="1"/>
  <c r="BS2" i="1"/>
  <c r="AJ2" i="1"/>
  <c r="BR9" i="1"/>
  <c r="AK9" i="1"/>
  <c r="AK10" i="1"/>
  <c r="BR10" i="1"/>
  <c r="AK502" i="1" l="1"/>
  <c r="BR502" i="1"/>
  <c r="AI2" i="1"/>
  <c r="BT2" i="1"/>
  <c r="AJ10" i="1"/>
  <c r="AJ9" i="1"/>
  <c r="BS10" i="1"/>
  <c r="BS9" i="1"/>
  <c r="BS502" i="1" l="1"/>
  <c r="AJ502" i="1"/>
  <c r="BU2" i="1"/>
  <c r="AI10" i="1"/>
  <c r="BT9" i="1"/>
  <c r="BT10" i="1"/>
  <c r="AI9" i="1"/>
  <c r="BT502" i="1" l="1"/>
  <c r="AI502" i="1"/>
  <c r="BV2" i="1"/>
  <c r="BU10" i="1"/>
  <c r="BU9" i="1"/>
  <c r="BU502" i="1" l="1"/>
  <c r="BW2" i="1"/>
  <c r="BV10" i="1"/>
  <c r="BV9" i="1"/>
  <c r="BV502" i="1" l="1"/>
  <c r="BX2" i="1"/>
  <c r="BW9" i="1"/>
  <c r="BW10" i="1"/>
  <c r="BW502" i="1" l="1"/>
  <c r="BY2" i="1"/>
  <c r="BX9" i="1"/>
  <c r="BX10" i="1"/>
  <c r="BX502" i="1" l="1"/>
  <c r="BZ2" i="1"/>
  <c r="BY10" i="1"/>
  <c r="BY9" i="1"/>
  <c r="BY502" i="1" l="1"/>
  <c r="CA2" i="1"/>
  <c r="BZ9" i="1"/>
  <c r="BZ10" i="1"/>
  <c r="BZ502" i="1" l="1"/>
  <c r="CB2" i="1"/>
  <c r="CA10" i="1"/>
  <c r="CA9" i="1"/>
  <c r="CA502" i="1" l="1"/>
  <c r="CC2" i="1"/>
  <c r="CB10" i="1"/>
  <c r="CB9" i="1"/>
  <c r="CB502" i="1" l="1"/>
  <c r="CD2" i="1"/>
  <c r="CC10" i="1"/>
  <c r="CC9" i="1"/>
  <c r="CC502" i="1" l="1"/>
  <c r="CE2" i="1"/>
  <c r="CD10" i="1"/>
  <c r="CD9" i="1"/>
  <c r="CD502" i="1" l="1"/>
  <c r="CF2" i="1"/>
  <c r="CE9" i="1"/>
  <c r="CE10" i="1"/>
  <c r="CE502" i="1" l="1"/>
  <c r="CF10" i="1"/>
  <c r="CF9" i="1"/>
  <c r="CF502" i="1" l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<sst xmlns="http://schemas.openxmlformats.org/spreadsheetml/2006/main" count="1042" uniqueCount="309">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</sst>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9" fillId="4" borderId="5" xfId="2" applyNumberFormat="1" applyFont="1" applyFill="1" applyBorder="1" applyAlignment="1" applyProtection="1">
      <alignment horizontal="center" wrapText="1"/>
    </xf>
    <xf numFmtId="3" fontId="23" fillId="4" borderId="9" xfId="2" applyNumberFormat="1" applyFont="1" applyFill="1" applyBorder="1" applyAlignment="1" applyProtection="1">
      <alignment horizontal="center" vertical="center" wrapText="1"/>
    </xf>
    <xf numFmtId="1" fontId="23" fillId="4" borderId="9" xfId="2" applyNumberFormat="1" applyFont="1" applyFill="1" applyBorder="1" applyAlignment="1" applyProtection="1">
      <alignment horizontal="center" vertical="center" wrapText="1"/>
    </xf>
    <xf numFmtId="3" fontId="19" fillId="4" borderId="1" xfId="2" applyNumberFormat="1" applyFont="1" applyFill="1" applyBorder="1" applyAlignment="1" applyProtection="1">
      <alignment horizontal="center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K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נובמבר-2021</v>
          </cell>
        </row>
        <row r="4">
          <cell r="C4" t="str">
            <v>30.11.21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0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0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0</v>
          </cell>
        </row>
        <row r="100">
          <cell r="D100" t="str">
            <v>ווישור חברה לביטוח</v>
          </cell>
          <cell r="E100" t="str">
            <v>Wesur</v>
          </cell>
          <cell r="F100">
            <v>35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7</v>
          </cell>
        </row>
        <row r="102">
          <cell r="D102" t="str">
            <v>כלל חברה לביטוח אשראי</v>
          </cell>
          <cell r="E102" t="str">
            <v>CREDT</v>
          </cell>
          <cell r="F102">
            <v>259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0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17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  <cell r="F111">
            <v>18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74299.518125372138</v>
          </cell>
        </row>
        <row r="12">
          <cell r="B12" t="str">
            <v>קרן י'</v>
          </cell>
          <cell r="N12">
            <v>1814430.7170938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11" tableBorderDxfId="10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9" dataCellStyle="Normal_11">
      <calculatedColumnFormula>A6+1</calculatedColumnFormula>
    </tableColumn>
    <tableColumn id="2" name="עמודה2" dataDxfId="8" dataCellStyle="Normal_11"/>
    <tableColumn id="3" name="עמודה3" dataDxfId="7" dataCellStyle="Normal_11"/>
    <tableColumn id="4" name="עמודה4" dataDxfId="6" dataCellStyle="Normal_11"/>
    <tableColumn id="5" name="עמודה5" dataDxfId="5" dataCellStyle="Normal_11"/>
    <tableColumn id="6" name="עמודה6" dataDxfId="4" dataCellStyle="Normal_11"/>
    <tableColumn id="7" name="עמודה7" dataDxfId="3" dataCellStyle="Normal_11"/>
    <tableColumn id="8" name="עמודה8" dataDxfId="2" dataCellStyle="Normal_11"/>
    <tableColumn id="9" name="עמודה9" dataDxfId="1" dataCellStyle="Normal_11"/>
    <tableColumn id="10" name="עמודה10" dataDxfId="0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0.11.21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topLeftCell="BO1" zoomScaleNormal="100" workbookViewId="0">
      <selection activeCell="K7" sqref="K7"/>
    </sheetView>
  </sheetViews>
  <sheetFormatPr defaultColWidth="0" defaultRowHeight="12.75" zeroHeight="1" x14ac:dyDescent="0.2"/>
  <cols>
    <col min="1" max="1" width="7.5" style="160" customWidth="1"/>
    <col min="2" max="8" width="7.5" style="161" customWidth="1"/>
    <col min="9" max="9" width="34.375" style="161" customWidth="1"/>
    <col min="10" max="10" width="20.375" style="163" customWidth="1"/>
    <col min="11" max="11" width="10.75" style="163" customWidth="1"/>
    <col min="12" max="12" width="9.125" style="163" customWidth="1"/>
    <col min="13" max="13" width="8.75" style="163" customWidth="1"/>
    <col min="14" max="14" width="12.25" style="163" customWidth="1"/>
    <col min="15" max="15" width="22.5" style="163" customWidth="1"/>
    <col min="16" max="16" width="9.125" style="163" customWidth="1"/>
    <col min="17" max="21" width="9.375" style="163" customWidth="1"/>
    <col min="22" max="24" width="9.375" style="163" hidden="1" customWidth="1"/>
    <col min="25" max="85" width="9.375" style="163" customWidth="1"/>
    <col min="86" max="86" width="18" style="56" customWidth="1"/>
    <col min="87" max="89" width="7.75" style="56" customWidth="1"/>
    <col min="90" max="90" width="23.625" style="56" customWidth="1"/>
    <col min="91" max="95" width="7.75" style="56" hidden="1" customWidth="1"/>
    <col min="96" max="98" width="0" style="56" hidden="1" customWidth="1"/>
    <col min="99" max="16384" width="7.75" style="56" hidden="1"/>
  </cols>
  <sheetData>
    <row r="1" spans="1:90" s="11" customFormat="1" ht="18.75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30.11.21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15.6" customHeight="1" x14ac:dyDescent="0.3">
      <c r="A6" s="29" t="s">
        <v>224</v>
      </c>
      <c r="B6" s="30" t="s">
        <v>225</v>
      </c>
      <c r="C6" s="30" t="s">
        <v>226</v>
      </c>
      <c r="D6" s="30" t="s">
        <v>227</v>
      </c>
      <c r="E6" s="30" t="s">
        <v>228</v>
      </c>
      <c r="F6" s="30" t="s">
        <v>229</v>
      </c>
      <c r="G6" s="30" t="s">
        <v>230</v>
      </c>
      <c r="H6" s="30" t="s">
        <v>231</v>
      </c>
      <c r="I6" s="31" t="s">
        <v>232</v>
      </c>
      <c r="J6" s="37" t="s">
        <v>233</v>
      </c>
      <c r="K6" s="167" t="s">
        <v>234</v>
      </c>
      <c r="L6" s="167" t="s">
        <v>235</v>
      </c>
      <c r="M6" s="167" t="s">
        <v>236</v>
      </c>
      <c r="N6" s="167" t="s">
        <v>237</v>
      </c>
      <c r="O6" s="167" t="s">
        <v>238</v>
      </c>
      <c r="P6" s="167" t="s">
        <v>239</v>
      </c>
      <c r="Q6" s="167" t="s">
        <v>240</v>
      </c>
      <c r="R6" s="167" t="s">
        <v>241</v>
      </c>
      <c r="S6" s="167" t="s">
        <v>242</v>
      </c>
      <c r="T6" s="167" t="s">
        <v>243</v>
      </c>
      <c r="U6" s="167" t="s">
        <v>244</v>
      </c>
      <c r="V6" s="167" t="s">
        <v>245</v>
      </c>
      <c r="W6" s="167" t="s">
        <v>246</v>
      </c>
      <c r="X6" s="167" t="s">
        <v>247</v>
      </c>
      <c r="Y6" s="167" t="s">
        <v>248</v>
      </c>
      <c r="Z6" s="167" t="s">
        <v>249</v>
      </c>
      <c r="AA6" s="167" t="s">
        <v>250</v>
      </c>
      <c r="AB6" s="167" t="s">
        <v>251</v>
      </c>
      <c r="AC6" s="167" t="s">
        <v>252</v>
      </c>
      <c r="AD6" s="167" t="s">
        <v>253</v>
      </c>
      <c r="AE6" s="167" t="s">
        <v>254</v>
      </c>
      <c r="AF6" s="167" t="s">
        <v>255</v>
      </c>
      <c r="AG6" s="167" t="s">
        <v>256</v>
      </c>
      <c r="AH6" s="167" t="s">
        <v>257</v>
      </c>
      <c r="AI6" s="167" t="s">
        <v>258</v>
      </c>
      <c r="AJ6" s="167" t="s">
        <v>259</v>
      </c>
      <c r="AK6" s="167" t="s">
        <v>260</v>
      </c>
      <c r="AL6" s="167" t="s">
        <v>261</v>
      </c>
      <c r="AM6" s="167" t="s">
        <v>262</v>
      </c>
      <c r="AN6" s="167" t="s">
        <v>263</v>
      </c>
      <c r="AO6" s="167" t="s">
        <v>264</v>
      </c>
      <c r="AP6" s="167" t="s">
        <v>265</v>
      </c>
      <c r="AQ6" s="167" t="s">
        <v>266</v>
      </c>
      <c r="AR6" s="167" t="s">
        <v>267</v>
      </c>
      <c r="AS6" s="167" t="s">
        <v>268</v>
      </c>
      <c r="AT6" s="167" t="s">
        <v>269</v>
      </c>
      <c r="AU6" s="167" t="s">
        <v>270</v>
      </c>
      <c r="AV6" s="167" t="s">
        <v>271</v>
      </c>
      <c r="AW6" s="167" t="s">
        <v>272</v>
      </c>
      <c r="AX6" s="167" t="s">
        <v>273</v>
      </c>
      <c r="AY6" s="167" t="s">
        <v>274</v>
      </c>
      <c r="AZ6" s="167" t="s">
        <v>275</v>
      </c>
      <c r="BA6" s="167" t="s">
        <v>276</v>
      </c>
      <c r="BB6" s="167" t="s">
        <v>277</v>
      </c>
      <c r="BC6" s="167" t="s">
        <v>278</v>
      </c>
      <c r="BD6" s="167" t="s">
        <v>279</v>
      </c>
      <c r="BE6" s="167" t="s">
        <v>280</v>
      </c>
      <c r="BF6" s="167" t="s">
        <v>281</v>
      </c>
      <c r="BG6" s="167" t="s">
        <v>282</v>
      </c>
      <c r="BH6" s="167" t="s">
        <v>283</v>
      </c>
      <c r="BI6" s="167" t="s">
        <v>284</v>
      </c>
      <c r="BJ6" s="167" t="s">
        <v>285</v>
      </c>
      <c r="BK6" s="167" t="s">
        <v>286</v>
      </c>
      <c r="BL6" s="167" t="s">
        <v>287</v>
      </c>
      <c r="BM6" s="167" t="s">
        <v>288</v>
      </c>
      <c r="BN6" s="167" t="s">
        <v>289</v>
      </c>
      <c r="BO6" s="167" t="s">
        <v>290</v>
      </c>
      <c r="BP6" s="167" t="s">
        <v>291</v>
      </c>
      <c r="BQ6" s="167" t="s">
        <v>292</v>
      </c>
      <c r="BR6" s="167" t="s">
        <v>293</v>
      </c>
      <c r="BS6" s="167" t="s">
        <v>294</v>
      </c>
      <c r="BT6" s="167" t="s">
        <v>295</v>
      </c>
      <c r="BU6" s="167" t="s">
        <v>296</v>
      </c>
      <c r="BV6" s="167" t="s">
        <v>297</v>
      </c>
      <c r="BW6" s="167" t="s">
        <v>298</v>
      </c>
      <c r="BX6" s="167" t="s">
        <v>299</v>
      </c>
      <c r="BY6" s="167" t="s">
        <v>300</v>
      </c>
      <c r="BZ6" s="167" t="s">
        <v>301</v>
      </c>
      <c r="CA6" s="167" t="s">
        <v>302</v>
      </c>
      <c r="CB6" s="167" t="s">
        <v>303</v>
      </c>
      <c r="CC6" s="167" t="s">
        <v>304</v>
      </c>
      <c r="CD6" s="167" t="s">
        <v>305</v>
      </c>
      <c r="CE6" s="167" t="s">
        <v>306</v>
      </c>
      <c r="CF6" s="167" t="s">
        <v>307</v>
      </c>
      <c r="CG6" s="167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45.7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28" t="s">
        <v>3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 t="s">
        <v>4</v>
      </c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47.2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32"/>
      <c r="K8" s="33">
        <v>10</v>
      </c>
      <c r="L8" s="33">
        <v>11</v>
      </c>
      <c r="M8" s="33">
        <v>12</v>
      </c>
      <c r="N8" s="33">
        <v>13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150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5</v>
      </c>
      <c r="J9" s="32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 מסלול בסיסי למקבלי קצבה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6</v>
      </c>
      <c r="CH9" s="46"/>
      <c r="CI9" s="18">
        <f t="shared" si="2"/>
        <v>380.125</v>
      </c>
      <c r="CJ9" s="19">
        <v>7</v>
      </c>
      <c r="CK9" s="40">
        <v>1</v>
      </c>
    </row>
    <row r="10" spans="1:90" s="46" customFormat="1" ht="14.1" customHeight="1" x14ac:dyDescent="0.2">
      <c r="A10" s="41" t="s">
        <v>7</v>
      </c>
      <c r="B10" s="42"/>
      <c r="C10" s="42"/>
      <c r="D10" s="42"/>
      <c r="E10" s="42"/>
      <c r="F10" s="43"/>
      <c r="G10" s="42"/>
      <c r="H10" s="42"/>
      <c r="I10" s="44"/>
      <c r="J10" s="45"/>
      <c r="K10" s="165">
        <f>IF('[1]נספחים ב וג'!$N$10=0,0,CONCATENATE(VLOOKUP($B$1,[1]הערות!$D$89:$F$111,3,0),"0",K8))</f>
        <v>0</v>
      </c>
      <c r="L10" s="165" t="str">
        <f>IF('[1]נספחים ב וג'!$N$11=0,0,CONCATENATE(VLOOKUP($B$1,[1]הערות!$D$89:$F$111,3,0),"0",L8))</f>
        <v>0011</v>
      </c>
      <c r="M10" s="165" t="str">
        <f>IF('[1]נספחים ב וג'!$N$12=0,0,CONCATENATE(VLOOKUP($B$1,[1]הערות!$D$89:$F$111,3,0),"0",M8))</f>
        <v>0012</v>
      </c>
      <c r="N10" s="165">
        <f>IF('[1]נספחים ב וג'!$N$13=0,0,CONCATENATE(VLOOKUP($B$1,[1]הערות!$D$89:$F$111,3,0),"0",N8))</f>
        <v>0</v>
      </c>
      <c r="O10" s="166">
        <f>'[1]נספחים ב וג'!$B$30</f>
        <v>57</v>
      </c>
      <c r="P10" s="166">
        <f>'[1]נספחים ב וג'!$B$31</f>
        <v>58</v>
      </c>
      <c r="Q10" s="166">
        <f>'[1]נספחים ב וג'!$B$32</f>
        <v>62</v>
      </c>
      <c r="R10" s="166">
        <f>'[1]נספחים ב וג'!$B$33</f>
        <v>8530</v>
      </c>
      <c r="S10" s="166">
        <f>'[1]נספחים ב וג'!$B$34</f>
        <v>141</v>
      </c>
      <c r="T10" s="166">
        <f>'[1]נספחים ב וג'!$B$35</f>
        <v>142</v>
      </c>
      <c r="U10" s="166">
        <f>'[1]נספחים ב וג'!$B$36</f>
        <v>143</v>
      </c>
      <c r="V10" s="166">
        <f>'[1]נספחים ב וג'!$B$37</f>
        <v>150</v>
      </c>
      <c r="W10" s="166">
        <f>'[1]נספחים ב וג'!$B$38</f>
        <v>151</v>
      </c>
      <c r="X10" s="166">
        <f>'[1]נספחים ב וג'!$B$39</f>
        <v>152</v>
      </c>
      <c r="Y10" s="166">
        <f>'[1]נספחים ב וג'!$B$40</f>
        <v>9721</v>
      </c>
      <c r="Z10" s="166">
        <f>'[1]נספחים ב וג'!$B$41</f>
        <v>9720</v>
      </c>
      <c r="AA10" s="166">
        <f>'[1]נספחים ב וג'!$B$42</f>
        <v>9719</v>
      </c>
      <c r="AB10" s="166">
        <f>'[1]נספחים ב וג'!$B$43</f>
        <v>9300</v>
      </c>
      <c r="AC10" s="166">
        <f>'[1]נספחים ב וג'!$B$44</f>
        <v>9301</v>
      </c>
      <c r="AD10" s="166">
        <f>'[1]נספחים ב וג'!$B$45</f>
        <v>9302</v>
      </c>
      <c r="AE10" s="166">
        <f>'[1]נספחים ב וג'!$B$46</f>
        <v>9629</v>
      </c>
      <c r="AF10" s="166">
        <f>'[1]נספחים ב וג'!$B$47</f>
        <v>9630</v>
      </c>
      <c r="AG10" s="166">
        <f>'[1]נספחים ב וג'!$B$48</f>
        <v>9631</v>
      </c>
      <c r="AH10" s="166">
        <f>'[1]נספחים ב וג'!$B$49</f>
        <v>9888</v>
      </c>
      <c r="AI10" s="166" t="e">
        <f t="shared" ref="AI10:BA10" ca="1" si="7">INDIRECT(CONCATENATE($BB$1,"b$",AI$2))</f>
        <v>#REF!</v>
      </c>
      <c r="AJ10" s="166" t="e">
        <f t="shared" ca="1" si="7"/>
        <v>#REF!</v>
      </c>
      <c r="AK10" s="166" t="e">
        <f t="shared" ca="1" si="7"/>
        <v>#REF!</v>
      </c>
      <c r="AL10" s="166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166" t="s">
        <v>8</v>
      </c>
      <c r="CK10" s="46">
        <f>IF(J11&gt;0,1,0)</f>
        <v>1</v>
      </c>
    </row>
    <row r="11" spans="1:90" ht="14.1" customHeight="1" x14ac:dyDescent="0.25">
      <c r="A11" s="47">
        <v>10</v>
      </c>
      <c r="B11" s="48" t="s">
        <v>9</v>
      </c>
      <c r="C11" s="48" t="s">
        <v>10</v>
      </c>
      <c r="D11" s="48"/>
      <c r="E11" s="48"/>
      <c r="F11" s="49"/>
      <c r="G11" s="48"/>
      <c r="H11" s="48"/>
      <c r="I11" s="48"/>
      <c r="J11" s="50">
        <f>SUM(K11:CG11)</f>
        <v>24221348.822678644</v>
      </c>
      <c r="K11" s="51">
        <f t="shared" ref="K11:CG11" si="9">SUM(K12,K25,K393,K418,K455,K487,K495)</f>
        <v>0</v>
      </c>
      <c r="L11" s="51">
        <f t="shared" si="9"/>
        <v>75967.56</v>
      </c>
      <c r="M11" s="51">
        <f t="shared" si="9"/>
        <v>1883394.7963200002</v>
      </c>
      <c r="N11" s="51">
        <f t="shared" si="9"/>
        <v>0</v>
      </c>
      <c r="O11" s="51">
        <f t="shared" si="9"/>
        <v>442698.19247000001</v>
      </c>
      <c r="P11" s="51">
        <f t="shared" si="9"/>
        <v>387728.43394000002</v>
      </c>
      <c r="Q11" s="51">
        <f t="shared" si="9"/>
        <v>4512412.3030399997</v>
      </c>
      <c r="R11" s="51">
        <f t="shared" si="9"/>
        <v>154964.96763</v>
      </c>
      <c r="S11" s="51">
        <f t="shared" si="9"/>
        <v>999932.16088999994</v>
      </c>
      <c r="T11" s="51">
        <f t="shared" si="9"/>
        <v>988892.71435999998</v>
      </c>
      <c r="U11" s="51">
        <f t="shared" si="9"/>
        <v>5964448.9013100006</v>
      </c>
      <c r="V11" s="51">
        <f t="shared" si="9"/>
        <v>0</v>
      </c>
      <c r="W11" s="51">
        <f t="shared" si="9"/>
        <v>0</v>
      </c>
      <c r="X11" s="51">
        <f t="shared" si="9"/>
        <v>0</v>
      </c>
      <c r="Y11" s="51">
        <f t="shared" si="9"/>
        <v>269643.48768000002</v>
      </c>
      <c r="Z11" s="51">
        <f t="shared" si="9"/>
        <v>518550.68060000002</v>
      </c>
      <c r="AA11" s="51">
        <f t="shared" si="9"/>
        <v>1401122.1493599999</v>
      </c>
      <c r="AB11" s="51">
        <f t="shared" si="9"/>
        <v>328641.70017000003</v>
      </c>
      <c r="AC11" s="51">
        <f t="shared" si="9"/>
        <v>496511.61546999996</v>
      </c>
      <c r="AD11" s="51">
        <f t="shared" si="9"/>
        <v>2797176.8649400002</v>
      </c>
      <c r="AE11" s="51">
        <f t="shared" si="9"/>
        <v>282681.51553999999</v>
      </c>
      <c r="AF11" s="51">
        <f t="shared" si="9"/>
        <v>114733.03541</v>
      </c>
      <c r="AG11" s="51">
        <f t="shared" si="9"/>
        <v>84695.856249999997</v>
      </c>
      <c r="AH11" s="51">
        <f t="shared" si="9"/>
        <v>160715.55229864232</v>
      </c>
      <c r="AI11" s="51">
        <f t="shared" si="9"/>
        <v>31472.177589999999</v>
      </c>
      <c r="AJ11" s="51">
        <f t="shared" si="9"/>
        <v>178813.83395</v>
      </c>
      <c r="AK11" s="51">
        <f t="shared" si="9"/>
        <v>1772780.5263699999</v>
      </c>
      <c r="AL11" s="51">
        <f t="shared" si="9"/>
        <v>373369.79708999989</v>
      </c>
      <c r="AM11" s="51">
        <f t="shared" si="9"/>
        <v>0</v>
      </c>
      <c r="AN11" s="51">
        <f t="shared" si="9"/>
        <v>0</v>
      </c>
      <c r="AO11" s="51">
        <f t="shared" si="9"/>
        <v>0</v>
      </c>
      <c r="AP11" s="51">
        <f t="shared" si="9"/>
        <v>0</v>
      </c>
      <c r="AQ11" s="51">
        <f t="shared" si="9"/>
        <v>0</v>
      </c>
      <c r="AR11" s="51">
        <f t="shared" si="9"/>
        <v>0</v>
      </c>
      <c r="AS11" s="51">
        <f t="shared" si="9"/>
        <v>0</v>
      </c>
      <c r="AT11" s="51">
        <f t="shared" si="9"/>
        <v>0</v>
      </c>
      <c r="AU11" s="51">
        <f t="shared" si="9"/>
        <v>0</v>
      </c>
      <c r="AV11" s="51">
        <f t="shared" si="9"/>
        <v>0</v>
      </c>
      <c r="AW11" s="51">
        <f t="shared" si="9"/>
        <v>0</v>
      </c>
      <c r="AX11" s="51">
        <f t="shared" si="9"/>
        <v>0</v>
      </c>
      <c r="AY11" s="51">
        <f t="shared" si="9"/>
        <v>0</v>
      </c>
      <c r="AZ11" s="51">
        <f t="shared" si="9"/>
        <v>0</v>
      </c>
      <c r="BA11" s="51">
        <f t="shared" si="9"/>
        <v>0</v>
      </c>
      <c r="BB11" s="51">
        <f t="shared" si="9"/>
        <v>0</v>
      </c>
      <c r="BC11" s="51">
        <f t="shared" si="9"/>
        <v>0</v>
      </c>
      <c r="BD11" s="51">
        <f t="shared" si="9"/>
        <v>0</v>
      </c>
      <c r="BE11" s="51">
        <f t="shared" si="9"/>
        <v>0</v>
      </c>
      <c r="BF11" s="51">
        <f t="shared" si="9"/>
        <v>0</v>
      </c>
      <c r="BG11" s="51">
        <f t="shared" si="9"/>
        <v>0</v>
      </c>
      <c r="BH11" s="51">
        <f t="shared" si="9"/>
        <v>0</v>
      </c>
      <c r="BI11" s="51">
        <f t="shared" si="9"/>
        <v>0</v>
      </c>
      <c r="BJ11" s="51">
        <f t="shared" si="9"/>
        <v>0</v>
      </c>
      <c r="BK11" s="51">
        <f t="shared" si="9"/>
        <v>0</v>
      </c>
      <c r="BL11" s="51">
        <f t="shared" si="9"/>
        <v>0</v>
      </c>
      <c r="BM11" s="51">
        <f t="shared" si="9"/>
        <v>0</v>
      </c>
      <c r="BN11" s="51">
        <f t="shared" si="9"/>
        <v>0</v>
      </c>
      <c r="BO11" s="51">
        <f t="shared" si="9"/>
        <v>0</v>
      </c>
      <c r="BP11" s="51">
        <f t="shared" si="9"/>
        <v>0</v>
      </c>
      <c r="BQ11" s="51">
        <f t="shared" si="9"/>
        <v>0</v>
      </c>
      <c r="BR11" s="51">
        <f t="shared" si="9"/>
        <v>0</v>
      </c>
      <c r="BS11" s="51">
        <f t="shared" si="9"/>
        <v>0</v>
      </c>
      <c r="BT11" s="51">
        <f t="shared" si="9"/>
        <v>0</v>
      </c>
      <c r="BU11" s="51">
        <f t="shared" si="9"/>
        <v>0</v>
      </c>
      <c r="BV11" s="51">
        <f t="shared" si="9"/>
        <v>0</v>
      </c>
      <c r="BW11" s="51">
        <f t="shared" si="9"/>
        <v>0</v>
      </c>
      <c r="BX11" s="51">
        <f t="shared" si="9"/>
        <v>0</v>
      </c>
      <c r="BY11" s="51">
        <f t="shared" si="9"/>
        <v>0</v>
      </c>
      <c r="BZ11" s="51">
        <f t="shared" si="9"/>
        <v>0</v>
      </c>
      <c r="CA11" s="51">
        <f t="shared" si="9"/>
        <v>0</v>
      </c>
      <c r="CB11" s="51">
        <f t="shared" si="9"/>
        <v>0</v>
      </c>
      <c r="CC11" s="51">
        <f t="shared" si="9"/>
        <v>0</v>
      </c>
      <c r="CD11" s="51">
        <f t="shared" si="9"/>
        <v>0</v>
      </c>
      <c r="CE11" s="51">
        <f t="shared" si="9"/>
        <v>0</v>
      </c>
      <c r="CF11" s="51">
        <f t="shared" si="9"/>
        <v>0</v>
      </c>
      <c r="CG11" s="52">
        <f t="shared" si="9"/>
        <v>0</v>
      </c>
      <c r="CK11" s="46">
        <v>1</v>
      </c>
    </row>
    <row r="12" spans="1:90" ht="14.1" customHeight="1" x14ac:dyDescent="0.25">
      <c r="A12" s="47">
        <f t="shared" ref="A12:A75" si="10">A11+1</f>
        <v>11</v>
      </c>
      <c r="B12" s="48"/>
      <c r="C12" s="48" t="s">
        <v>11</v>
      </c>
      <c r="D12" s="48" t="s">
        <v>12</v>
      </c>
      <c r="E12" s="48"/>
      <c r="F12" s="49"/>
      <c r="G12" s="48"/>
      <c r="H12" s="48"/>
      <c r="I12" s="48"/>
      <c r="J12" s="53">
        <f t="shared" ref="J12:J75" si="11">SUM(K12:CG12)</f>
        <v>2542415.502678643</v>
      </c>
      <c r="K12" s="54">
        <f t="shared" ref="K12:BV12" si="12">SUM(K13,K21)</f>
        <v>0</v>
      </c>
      <c r="L12" s="54">
        <f t="shared" si="12"/>
        <v>2918.9</v>
      </c>
      <c r="M12" s="54">
        <f t="shared" si="12"/>
        <v>173929.74632000001</v>
      </c>
      <c r="N12" s="54">
        <f t="shared" si="12"/>
        <v>0</v>
      </c>
      <c r="O12" s="54">
        <f t="shared" si="12"/>
        <v>34956.422469999947</v>
      </c>
      <c r="P12" s="54">
        <f t="shared" si="12"/>
        <v>13799.933940000039</v>
      </c>
      <c r="Q12" s="54">
        <f t="shared" si="12"/>
        <v>615897.63303999882</v>
      </c>
      <c r="R12" s="54">
        <f t="shared" si="12"/>
        <v>21263.347629999975</v>
      </c>
      <c r="S12" s="54">
        <f t="shared" si="12"/>
        <v>38771.120889999976</v>
      </c>
      <c r="T12" s="54">
        <f t="shared" si="12"/>
        <v>163122.18435999981</v>
      </c>
      <c r="U12" s="54">
        <f t="shared" si="12"/>
        <v>525349.33131000143</v>
      </c>
      <c r="V12" s="54">
        <f t="shared" si="12"/>
        <v>0</v>
      </c>
      <c r="W12" s="54">
        <f t="shared" si="12"/>
        <v>0</v>
      </c>
      <c r="X12" s="54">
        <f t="shared" si="12"/>
        <v>0</v>
      </c>
      <c r="Y12" s="54">
        <f t="shared" si="12"/>
        <v>33856.777680000043</v>
      </c>
      <c r="Z12" s="54">
        <f t="shared" si="12"/>
        <v>24156.190600000027</v>
      </c>
      <c r="AA12" s="54">
        <f t="shared" si="12"/>
        <v>84675.499360000103</v>
      </c>
      <c r="AB12" s="54">
        <f t="shared" si="12"/>
        <v>14174.470169999975</v>
      </c>
      <c r="AC12" s="54">
        <f t="shared" si="12"/>
        <v>82395.585469999962</v>
      </c>
      <c r="AD12" s="54">
        <f t="shared" si="12"/>
        <v>232399.04494000031</v>
      </c>
      <c r="AE12" s="54">
        <f t="shared" si="12"/>
        <v>32265.02553999997</v>
      </c>
      <c r="AF12" s="54">
        <f t="shared" si="12"/>
        <v>11356.345409999985</v>
      </c>
      <c r="AG12" s="54">
        <f t="shared" si="12"/>
        <v>10027.186249999999</v>
      </c>
      <c r="AH12" s="54">
        <f t="shared" si="12"/>
        <v>32467.332298642341</v>
      </c>
      <c r="AI12" s="54">
        <f t="shared" si="12"/>
        <v>1683.9475899999961</v>
      </c>
      <c r="AJ12" s="54">
        <f t="shared" si="12"/>
        <v>11326.923950000009</v>
      </c>
      <c r="AK12" s="54">
        <f t="shared" si="12"/>
        <v>303480.10636999999</v>
      </c>
      <c r="AL12" s="54">
        <f t="shared" si="12"/>
        <v>78142.447089999827</v>
      </c>
      <c r="AM12" s="54">
        <f t="shared" si="12"/>
        <v>0</v>
      </c>
      <c r="AN12" s="54">
        <f t="shared" si="12"/>
        <v>0</v>
      </c>
      <c r="AO12" s="54">
        <f t="shared" si="12"/>
        <v>0</v>
      </c>
      <c r="AP12" s="54">
        <f t="shared" si="12"/>
        <v>0</v>
      </c>
      <c r="AQ12" s="54">
        <f t="shared" si="12"/>
        <v>0</v>
      </c>
      <c r="AR12" s="54">
        <f t="shared" si="12"/>
        <v>0</v>
      </c>
      <c r="AS12" s="54">
        <f t="shared" si="12"/>
        <v>0</v>
      </c>
      <c r="AT12" s="54">
        <f t="shared" si="12"/>
        <v>0</v>
      </c>
      <c r="AU12" s="54">
        <f t="shared" si="12"/>
        <v>0</v>
      </c>
      <c r="AV12" s="54">
        <f t="shared" si="12"/>
        <v>0</v>
      </c>
      <c r="AW12" s="54">
        <f t="shared" si="12"/>
        <v>0</v>
      </c>
      <c r="AX12" s="54">
        <f t="shared" si="12"/>
        <v>0</v>
      </c>
      <c r="AY12" s="54">
        <f t="shared" si="12"/>
        <v>0</v>
      </c>
      <c r="AZ12" s="54">
        <f t="shared" si="12"/>
        <v>0</v>
      </c>
      <c r="BA12" s="54">
        <f t="shared" si="12"/>
        <v>0</v>
      </c>
      <c r="BB12" s="54">
        <f t="shared" si="12"/>
        <v>0</v>
      </c>
      <c r="BC12" s="54">
        <f t="shared" si="12"/>
        <v>0</v>
      </c>
      <c r="BD12" s="54">
        <f t="shared" si="12"/>
        <v>0</v>
      </c>
      <c r="BE12" s="54">
        <f t="shared" si="12"/>
        <v>0</v>
      </c>
      <c r="BF12" s="54">
        <f t="shared" si="12"/>
        <v>0</v>
      </c>
      <c r="BG12" s="54">
        <f t="shared" si="12"/>
        <v>0</v>
      </c>
      <c r="BH12" s="54">
        <f t="shared" si="12"/>
        <v>0</v>
      </c>
      <c r="BI12" s="54">
        <f t="shared" si="12"/>
        <v>0</v>
      </c>
      <c r="BJ12" s="54">
        <f t="shared" si="12"/>
        <v>0</v>
      </c>
      <c r="BK12" s="54">
        <f t="shared" si="12"/>
        <v>0</v>
      </c>
      <c r="BL12" s="54">
        <f t="shared" si="12"/>
        <v>0</v>
      </c>
      <c r="BM12" s="54">
        <f t="shared" si="12"/>
        <v>0</v>
      </c>
      <c r="BN12" s="54">
        <f t="shared" si="12"/>
        <v>0</v>
      </c>
      <c r="BO12" s="54">
        <f t="shared" si="12"/>
        <v>0</v>
      </c>
      <c r="BP12" s="54">
        <f t="shared" si="12"/>
        <v>0</v>
      </c>
      <c r="BQ12" s="54">
        <f t="shared" si="12"/>
        <v>0</v>
      </c>
      <c r="BR12" s="54">
        <f t="shared" si="12"/>
        <v>0</v>
      </c>
      <c r="BS12" s="54">
        <f t="shared" si="12"/>
        <v>0</v>
      </c>
      <c r="BT12" s="54">
        <f t="shared" si="12"/>
        <v>0</v>
      </c>
      <c r="BU12" s="54">
        <f t="shared" si="12"/>
        <v>0</v>
      </c>
      <c r="BV12" s="54">
        <f t="shared" si="12"/>
        <v>0</v>
      </c>
      <c r="BW12" s="54">
        <f t="shared" ref="BW12:CF12" si="13">SUM(BW13,BW21)</f>
        <v>0</v>
      </c>
      <c r="BX12" s="54">
        <f t="shared" si="13"/>
        <v>0</v>
      </c>
      <c r="BY12" s="54">
        <f t="shared" si="13"/>
        <v>0</v>
      </c>
      <c r="BZ12" s="54">
        <f t="shared" si="13"/>
        <v>0</v>
      </c>
      <c r="CA12" s="54">
        <f t="shared" si="13"/>
        <v>0</v>
      </c>
      <c r="CB12" s="54">
        <f t="shared" si="13"/>
        <v>0</v>
      </c>
      <c r="CC12" s="54">
        <f t="shared" si="13"/>
        <v>0</v>
      </c>
      <c r="CD12" s="54">
        <f t="shared" si="13"/>
        <v>0</v>
      </c>
      <c r="CE12" s="54">
        <f t="shared" si="13"/>
        <v>0</v>
      </c>
      <c r="CF12" s="54">
        <f t="shared" si="13"/>
        <v>0</v>
      </c>
      <c r="CG12" s="55">
        <f>SUM(CG13,CG21)</f>
        <v>0</v>
      </c>
      <c r="CK12" s="46"/>
    </row>
    <row r="13" spans="1:90" ht="14.1" customHeight="1" x14ac:dyDescent="0.25">
      <c r="A13" s="47">
        <f t="shared" si="10"/>
        <v>12</v>
      </c>
      <c r="B13" s="48"/>
      <c r="C13" s="48"/>
      <c r="D13" s="57" t="s">
        <v>13</v>
      </c>
      <c r="E13" s="58" t="s">
        <v>14</v>
      </c>
      <c r="F13" s="59"/>
      <c r="G13" s="60"/>
      <c r="H13" s="60"/>
      <c r="I13" s="48"/>
      <c r="J13" s="53">
        <f t="shared" si="11"/>
        <v>2542415.502678643</v>
      </c>
      <c r="K13" s="54">
        <f t="shared" ref="K13:BB13" si="14">SUM(K14:K20)</f>
        <v>0</v>
      </c>
      <c r="L13" s="54">
        <f t="shared" si="14"/>
        <v>2918.9</v>
      </c>
      <c r="M13" s="54">
        <f t="shared" si="14"/>
        <v>173929.74632000001</v>
      </c>
      <c r="N13" s="54">
        <f t="shared" si="14"/>
        <v>0</v>
      </c>
      <c r="O13" s="54">
        <f t="shared" si="14"/>
        <v>34956.422469999947</v>
      </c>
      <c r="P13" s="54">
        <f t="shared" si="14"/>
        <v>13799.933940000039</v>
      </c>
      <c r="Q13" s="54">
        <f t="shared" si="14"/>
        <v>615897.63303999882</v>
      </c>
      <c r="R13" s="54">
        <f t="shared" si="14"/>
        <v>21263.347629999975</v>
      </c>
      <c r="S13" s="54">
        <f t="shared" si="14"/>
        <v>38771.120889999976</v>
      </c>
      <c r="T13" s="54">
        <f t="shared" si="14"/>
        <v>163122.18435999981</v>
      </c>
      <c r="U13" s="54">
        <f t="shared" si="14"/>
        <v>525349.33131000143</v>
      </c>
      <c r="V13" s="54">
        <f t="shared" si="14"/>
        <v>0</v>
      </c>
      <c r="W13" s="54">
        <f t="shared" si="14"/>
        <v>0</v>
      </c>
      <c r="X13" s="54">
        <f t="shared" si="14"/>
        <v>0</v>
      </c>
      <c r="Y13" s="54">
        <f t="shared" si="14"/>
        <v>33856.777680000043</v>
      </c>
      <c r="Z13" s="54">
        <f t="shared" si="14"/>
        <v>24156.190600000027</v>
      </c>
      <c r="AA13" s="54">
        <f t="shared" si="14"/>
        <v>84675.499360000103</v>
      </c>
      <c r="AB13" s="54">
        <f t="shared" si="14"/>
        <v>14174.470169999975</v>
      </c>
      <c r="AC13" s="54">
        <f t="shared" si="14"/>
        <v>82395.585469999962</v>
      </c>
      <c r="AD13" s="54">
        <f t="shared" si="14"/>
        <v>232399.04494000031</v>
      </c>
      <c r="AE13" s="54">
        <f t="shared" si="14"/>
        <v>32265.02553999997</v>
      </c>
      <c r="AF13" s="54">
        <f t="shared" si="14"/>
        <v>11356.345409999985</v>
      </c>
      <c r="AG13" s="54">
        <f t="shared" si="14"/>
        <v>10027.186249999999</v>
      </c>
      <c r="AH13" s="54">
        <f t="shared" si="14"/>
        <v>32467.332298642341</v>
      </c>
      <c r="AI13" s="54">
        <f t="shared" si="14"/>
        <v>1683.9475899999961</v>
      </c>
      <c r="AJ13" s="54">
        <f t="shared" si="14"/>
        <v>11326.923950000009</v>
      </c>
      <c r="AK13" s="54">
        <f t="shared" si="14"/>
        <v>303480.10636999999</v>
      </c>
      <c r="AL13" s="54">
        <f t="shared" si="14"/>
        <v>78142.447089999827</v>
      </c>
      <c r="AM13" s="54">
        <f t="shared" si="14"/>
        <v>0</v>
      </c>
      <c r="AN13" s="54">
        <f t="shared" si="14"/>
        <v>0</v>
      </c>
      <c r="AO13" s="54">
        <f t="shared" si="14"/>
        <v>0</v>
      </c>
      <c r="AP13" s="54">
        <f t="shared" si="14"/>
        <v>0</v>
      </c>
      <c r="AQ13" s="54">
        <f t="shared" si="14"/>
        <v>0</v>
      </c>
      <c r="AR13" s="54">
        <f t="shared" si="14"/>
        <v>0</v>
      </c>
      <c r="AS13" s="54">
        <f t="shared" si="14"/>
        <v>0</v>
      </c>
      <c r="AT13" s="54">
        <f t="shared" si="14"/>
        <v>0</v>
      </c>
      <c r="AU13" s="54">
        <f t="shared" si="14"/>
        <v>0</v>
      </c>
      <c r="AV13" s="54">
        <f t="shared" si="14"/>
        <v>0</v>
      </c>
      <c r="AW13" s="54">
        <f t="shared" si="14"/>
        <v>0</v>
      </c>
      <c r="AX13" s="54">
        <f t="shared" si="14"/>
        <v>0</v>
      </c>
      <c r="AY13" s="54">
        <f t="shared" si="14"/>
        <v>0</v>
      </c>
      <c r="AZ13" s="54">
        <f t="shared" si="14"/>
        <v>0</v>
      </c>
      <c r="BA13" s="54">
        <f t="shared" si="14"/>
        <v>0</v>
      </c>
      <c r="BB13" s="54">
        <f t="shared" si="14"/>
        <v>0</v>
      </c>
      <c r="BC13" s="54">
        <f t="shared" ref="BC13:CF13" si="15">SUM(BC14:BC20)</f>
        <v>0</v>
      </c>
      <c r="BD13" s="54">
        <f t="shared" si="15"/>
        <v>0</v>
      </c>
      <c r="BE13" s="54">
        <f t="shared" si="15"/>
        <v>0</v>
      </c>
      <c r="BF13" s="54">
        <f t="shared" si="15"/>
        <v>0</v>
      </c>
      <c r="BG13" s="54">
        <f t="shared" si="15"/>
        <v>0</v>
      </c>
      <c r="BH13" s="54">
        <f t="shared" si="15"/>
        <v>0</v>
      </c>
      <c r="BI13" s="54">
        <f t="shared" si="15"/>
        <v>0</v>
      </c>
      <c r="BJ13" s="54">
        <f t="shared" si="15"/>
        <v>0</v>
      </c>
      <c r="BK13" s="54">
        <f t="shared" si="15"/>
        <v>0</v>
      </c>
      <c r="BL13" s="54">
        <f t="shared" si="15"/>
        <v>0</v>
      </c>
      <c r="BM13" s="54">
        <f t="shared" si="15"/>
        <v>0</v>
      </c>
      <c r="BN13" s="54">
        <f t="shared" si="15"/>
        <v>0</v>
      </c>
      <c r="BO13" s="54">
        <f t="shared" si="15"/>
        <v>0</v>
      </c>
      <c r="BP13" s="54">
        <f t="shared" si="15"/>
        <v>0</v>
      </c>
      <c r="BQ13" s="54">
        <f t="shared" si="15"/>
        <v>0</v>
      </c>
      <c r="BR13" s="54">
        <f t="shared" si="15"/>
        <v>0</v>
      </c>
      <c r="BS13" s="54">
        <f t="shared" si="15"/>
        <v>0</v>
      </c>
      <c r="BT13" s="54">
        <f t="shared" si="15"/>
        <v>0</v>
      </c>
      <c r="BU13" s="54">
        <f t="shared" si="15"/>
        <v>0</v>
      </c>
      <c r="BV13" s="54">
        <f t="shared" si="15"/>
        <v>0</v>
      </c>
      <c r="BW13" s="54">
        <f t="shared" si="15"/>
        <v>0</v>
      </c>
      <c r="BX13" s="54">
        <f t="shared" si="15"/>
        <v>0</v>
      </c>
      <c r="BY13" s="54">
        <f t="shared" si="15"/>
        <v>0</v>
      </c>
      <c r="BZ13" s="54">
        <f t="shared" si="15"/>
        <v>0</v>
      </c>
      <c r="CA13" s="54">
        <f t="shared" si="15"/>
        <v>0</v>
      </c>
      <c r="CB13" s="54">
        <f t="shared" si="15"/>
        <v>0</v>
      </c>
      <c r="CC13" s="54">
        <f t="shared" si="15"/>
        <v>0</v>
      </c>
      <c r="CD13" s="54">
        <f t="shared" si="15"/>
        <v>0</v>
      </c>
      <c r="CE13" s="54">
        <f t="shared" si="15"/>
        <v>0</v>
      </c>
      <c r="CF13" s="54">
        <f t="shared" si="15"/>
        <v>0</v>
      </c>
      <c r="CG13" s="55">
        <f>SUM(CG14:CG20)</f>
        <v>0</v>
      </c>
      <c r="CK13" s="46">
        <f>IF(J14&gt;0,1,0)</f>
        <v>1</v>
      </c>
    </row>
    <row r="14" spans="1:90" ht="14.1" customHeight="1" x14ac:dyDescent="0.2">
      <c r="A14" s="47">
        <f t="shared" si="10"/>
        <v>13</v>
      </c>
      <c r="B14" s="61"/>
      <c r="C14" s="61"/>
      <c r="D14" s="62"/>
      <c r="E14" s="62" t="s">
        <v>15</v>
      </c>
      <c r="F14" s="63" t="s">
        <v>16</v>
      </c>
      <c r="G14" s="61"/>
      <c r="H14" s="61"/>
      <c r="I14" s="61"/>
      <c r="J14" s="53">
        <f t="shared" si="11"/>
        <v>1669475.7126786425</v>
      </c>
      <c r="K14" s="64"/>
      <c r="L14" s="64">
        <v>765.61</v>
      </c>
      <c r="M14" s="64">
        <f>101619.3+(1831656.32)/1000</f>
        <v>103450.95632</v>
      </c>
      <c r="N14" s="64"/>
      <c r="O14" s="64">
        <f>28256.79+529.372469999944</f>
        <v>28786.162469999945</v>
      </c>
      <c r="P14" s="64">
        <f>3848.9+1023.70394000004</f>
        <v>4872.60394000004</v>
      </c>
      <c r="Q14" s="64">
        <f>446063.67+6378.63303999882</f>
        <v>452442.30303999881</v>
      </c>
      <c r="R14" s="64">
        <f>20602.53+660.817629999976</f>
        <v>21263.347629999975</v>
      </c>
      <c r="S14" s="64">
        <f>38430.64-235.299110000021</f>
        <v>38195.340889999978</v>
      </c>
      <c r="T14" s="64">
        <f>27962.06+3605.41435999982</f>
        <v>31567.474359999822</v>
      </c>
      <c r="U14" s="64">
        <f>208590.9-14458.1386899985</f>
        <v>194132.76131000149</v>
      </c>
      <c r="V14" s="64"/>
      <c r="W14" s="64"/>
      <c r="X14" s="64"/>
      <c r="Y14" s="64">
        <f>35091.47-1291.11231999996</f>
        <v>33800.357680000045</v>
      </c>
      <c r="Z14" s="64">
        <f>23423.93+252.560600000026</f>
        <v>23676.490600000026</v>
      </c>
      <c r="AA14" s="64">
        <f>80071.42+3672.60936000011</f>
        <v>83744.029360000102</v>
      </c>
      <c r="AB14" s="64">
        <f>11491.8+595.210169999977</f>
        <v>12087.010169999976</v>
      </c>
      <c r="AC14" s="64">
        <f>71025.21+1595.79546999995</f>
        <v>72621.00546999996</v>
      </c>
      <c r="AD14" s="64">
        <f>182026.84+8318.96494000032</f>
        <v>190345.80494000032</v>
      </c>
      <c r="AE14" s="64">
        <f>22327.43+153.61553999997</f>
        <v>22481.04553999997</v>
      </c>
      <c r="AF14" s="64">
        <f>8166.32+79.0854099999851</f>
        <v>8245.4054099999848</v>
      </c>
      <c r="AG14" s="64">
        <f>7318.91+33.90625</f>
        <v>7352.8162499999999</v>
      </c>
      <c r="AH14" s="64">
        <f>20139.27+4690.70229864234</f>
        <v>24829.97229864234</v>
      </c>
      <c r="AI14" s="64">
        <f>664.54+477.287589999996</f>
        <v>1141.827589999996</v>
      </c>
      <c r="AJ14" s="64">
        <f>9354.42+1735.12395000001</f>
        <v>11089.54395000001</v>
      </c>
      <c r="AK14" s="64">
        <f>247956.37+6508.41636999999</f>
        <v>254464.78636999999</v>
      </c>
      <c r="AL14" s="64">
        <f>43541.81+4577.24708999984</f>
        <v>48119.057089999835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5"/>
      <c r="CK14" s="46">
        <f>IF(J15&gt;0,1,0)</f>
        <v>1</v>
      </c>
    </row>
    <row r="15" spans="1:90" ht="14.1" customHeight="1" x14ac:dyDescent="0.2">
      <c r="A15" s="47">
        <f t="shared" si="10"/>
        <v>14</v>
      </c>
      <c r="B15" s="61"/>
      <c r="C15" s="61"/>
      <c r="D15" s="62"/>
      <c r="E15" s="63" t="s">
        <v>17</v>
      </c>
      <c r="F15" s="63" t="s">
        <v>18</v>
      </c>
      <c r="G15" s="61"/>
      <c r="H15" s="61"/>
      <c r="I15" s="61"/>
      <c r="J15" s="53">
        <f t="shared" si="11"/>
        <v>865743.40999999968</v>
      </c>
      <c r="K15" s="64"/>
      <c r="L15" s="64">
        <v>2153.29</v>
      </c>
      <c r="M15" s="64">
        <v>63282.41</v>
      </c>
      <c r="N15" s="64"/>
      <c r="O15" s="64">
        <v>6170.26</v>
      </c>
      <c r="P15" s="64">
        <v>8927.33</v>
      </c>
      <c r="Q15" s="64">
        <v>163455.32999999999</v>
      </c>
      <c r="R15" s="64"/>
      <c r="S15" s="64">
        <v>575.78</v>
      </c>
      <c r="T15" s="64">
        <v>131554.71</v>
      </c>
      <c r="U15" s="64">
        <v>331216.57</v>
      </c>
      <c r="V15" s="64"/>
      <c r="W15" s="64"/>
      <c r="X15" s="64"/>
      <c r="Y15" s="64">
        <v>56.42</v>
      </c>
      <c r="Z15" s="64">
        <v>479.7</v>
      </c>
      <c r="AA15" s="64">
        <v>931.47</v>
      </c>
      <c r="AB15" s="64">
        <v>2087.46</v>
      </c>
      <c r="AC15" s="64">
        <v>9774.58</v>
      </c>
      <c r="AD15" s="64">
        <v>42053.24</v>
      </c>
      <c r="AE15" s="64">
        <v>9783.98</v>
      </c>
      <c r="AF15" s="64">
        <v>3110.94</v>
      </c>
      <c r="AG15" s="64">
        <v>2674.37</v>
      </c>
      <c r="AH15" s="64">
        <v>7637.36</v>
      </c>
      <c r="AI15" s="64">
        <v>542.12</v>
      </c>
      <c r="AJ15" s="64">
        <v>237.38</v>
      </c>
      <c r="AK15" s="64">
        <v>49015.32</v>
      </c>
      <c r="AL15" s="64">
        <v>30023.39</v>
      </c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5"/>
      <c r="CK15" s="46">
        <f>IF(J16&gt;0,1,0)</f>
        <v>1</v>
      </c>
    </row>
    <row r="16" spans="1:90" ht="14.1" customHeight="1" x14ac:dyDescent="0.3">
      <c r="A16" s="47">
        <f t="shared" si="10"/>
        <v>15</v>
      </c>
      <c r="B16" s="61"/>
      <c r="C16" s="61"/>
      <c r="D16" s="62"/>
      <c r="E16" s="63" t="s">
        <v>19</v>
      </c>
      <c r="F16" s="63" t="s">
        <v>20</v>
      </c>
      <c r="G16" s="61"/>
      <c r="H16" s="61"/>
      <c r="I16" s="61"/>
      <c r="J16" s="53">
        <f t="shared" si="11"/>
        <v>7196.38</v>
      </c>
      <c r="K16" s="64"/>
      <c r="L16" s="64"/>
      <c r="M16" s="64">
        <v>7196.38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5"/>
      <c r="CI16" s="19"/>
      <c r="CK16" s="46"/>
    </row>
    <row r="17" spans="1:89" ht="14.1" customHeight="1" x14ac:dyDescent="0.3">
      <c r="A17" s="47">
        <f t="shared" si="10"/>
        <v>16</v>
      </c>
      <c r="B17" s="61"/>
      <c r="C17" s="61"/>
      <c r="D17" s="62"/>
      <c r="E17" s="62" t="s">
        <v>21</v>
      </c>
      <c r="F17" s="63" t="s">
        <v>22</v>
      </c>
      <c r="G17" s="61"/>
      <c r="H17" s="63"/>
      <c r="I17" s="61"/>
      <c r="J17" s="53">
        <f t="shared" si="11"/>
        <v>0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5"/>
      <c r="CI17" s="19"/>
      <c r="CK17" s="46"/>
    </row>
    <row r="18" spans="1:89" ht="14.1" customHeight="1" x14ac:dyDescent="0.3">
      <c r="A18" s="47">
        <f t="shared" si="10"/>
        <v>17</v>
      </c>
      <c r="B18" s="61"/>
      <c r="C18" s="61"/>
      <c r="D18" s="62"/>
      <c r="E18" s="63" t="s">
        <v>23</v>
      </c>
      <c r="F18" s="63" t="s">
        <v>24</v>
      </c>
      <c r="G18" s="61"/>
      <c r="H18" s="63"/>
      <c r="I18" s="61"/>
      <c r="J18" s="53">
        <f t="shared" si="11"/>
        <v>0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5"/>
      <c r="CH18" s="18"/>
      <c r="CI18" s="19"/>
      <c r="CK18" s="46"/>
    </row>
    <row r="19" spans="1:89" ht="14.1" customHeight="1" x14ac:dyDescent="0.3">
      <c r="A19" s="47">
        <f t="shared" si="10"/>
        <v>18</v>
      </c>
      <c r="B19" s="61"/>
      <c r="C19" s="61"/>
      <c r="D19" s="62"/>
      <c r="E19" s="63" t="s">
        <v>25</v>
      </c>
      <c r="F19" s="63" t="s">
        <v>26</v>
      </c>
      <c r="G19" s="61"/>
      <c r="H19" s="63"/>
      <c r="I19" s="63"/>
      <c r="J19" s="53">
        <f t="shared" si="11"/>
        <v>0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5"/>
      <c r="CH19" s="18"/>
      <c r="CI19" s="19"/>
      <c r="CK19" s="46"/>
    </row>
    <row r="20" spans="1:89" ht="14.1" customHeight="1" x14ac:dyDescent="0.3">
      <c r="A20" s="47">
        <f t="shared" si="10"/>
        <v>19</v>
      </c>
      <c r="B20" s="61"/>
      <c r="C20" s="61"/>
      <c r="D20" s="62"/>
      <c r="E20" s="62" t="s">
        <v>27</v>
      </c>
      <c r="F20" s="63" t="s">
        <v>28</v>
      </c>
      <c r="G20" s="61"/>
      <c r="H20" s="63"/>
      <c r="I20" s="61"/>
      <c r="J20" s="53">
        <f t="shared" si="11"/>
        <v>0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5"/>
      <c r="CH20" s="18"/>
      <c r="CI20" s="19"/>
      <c r="CK20" s="46">
        <f>IF(J21&gt;0,1,0)</f>
        <v>0</v>
      </c>
    </row>
    <row r="21" spans="1:89" ht="14.1" customHeight="1" x14ac:dyDescent="0.3">
      <c r="A21" s="47">
        <f t="shared" si="10"/>
        <v>20</v>
      </c>
      <c r="B21" s="61"/>
      <c r="C21" s="61"/>
      <c r="D21" s="57" t="s">
        <v>29</v>
      </c>
      <c r="E21" s="58" t="s">
        <v>30</v>
      </c>
      <c r="F21" s="63"/>
      <c r="G21" s="61"/>
      <c r="H21" s="61"/>
      <c r="I21" s="61"/>
      <c r="J21" s="53">
        <f t="shared" si="11"/>
        <v>0</v>
      </c>
      <c r="K21" s="66">
        <f>SUM(K22:K23)</f>
        <v>0</v>
      </c>
      <c r="L21" s="66">
        <f t="shared" ref="L21:BW21" si="16">SUM(L22:L23)</f>
        <v>0</v>
      </c>
      <c r="M21" s="66">
        <f t="shared" si="16"/>
        <v>0</v>
      </c>
      <c r="N21" s="66">
        <f t="shared" si="16"/>
        <v>0</v>
      </c>
      <c r="O21" s="66">
        <f t="shared" si="16"/>
        <v>0</v>
      </c>
      <c r="P21" s="66">
        <f t="shared" si="16"/>
        <v>0</v>
      </c>
      <c r="Q21" s="66">
        <f t="shared" si="16"/>
        <v>0</v>
      </c>
      <c r="R21" s="66">
        <f t="shared" si="16"/>
        <v>0</v>
      </c>
      <c r="S21" s="66">
        <f t="shared" si="16"/>
        <v>0</v>
      </c>
      <c r="T21" s="66">
        <f t="shared" si="16"/>
        <v>0</v>
      </c>
      <c r="U21" s="66">
        <f t="shared" si="16"/>
        <v>0</v>
      </c>
      <c r="V21" s="66">
        <f t="shared" si="16"/>
        <v>0</v>
      </c>
      <c r="W21" s="66">
        <f t="shared" si="16"/>
        <v>0</v>
      </c>
      <c r="X21" s="66">
        <f t="shared" si="16"/>
        <v>0</v>
      </c>
      <c r="Y21" s="66">
        <f t="shared" si="16"/>
        <v>0</v>
      </c>
      <c r="Z21" s="66">
        <f t="shared" si="16"/>
        <v>0</v>
      </c>
      <c r="AA21" s="66">
        <f t="shared" si="16"/>
        <v>0</v>
      </c>
      <c r="AB21" s="66">
        <f t="shared" si="16"/>
        <v>0</v>
      </c>
      <c r="AC21" s="66">
        <f t="shared" si="16"/>
        <v>0</v>
      </c>
      <c r="AD21" s="66">
        <f t="shared" si="16"/>
        <v>0</v>
      </c>
      <c r="AE21" s="66">
        <f t="shared" si="16"/>
        <v>0</v>
      </c>
      <c r="AF21" s="66">
        <f t="shared" si="16"/>
        <v>0</v>
      </c>
      <c r="AG21" s="66">
        <f t="shared" si="16"/>
        <v>0</v>
      </c>
      <c r="AH21" s="66">
        <f t="shared" si="16"/>
        <v>0</v>
      </c>
      <c r="AI21" s="66">
        <f t="shared" si="16"/>
        <v>0</v>
      </c>
      <c r="AJ21" s="66">
        <f t="shared" si="16"/>
        <v>0</v>
      </c>
      <c r="AK21" s="66">
        <f t="shared" si="16"/>
        <v>0</v>
      </c>
      <c r="AL21" s="66">
        <f t="shared" si="16"/>
        <v>0</v>
      </c>
      <c r="AM21" s="66">
        <f t="shared" si="16"/>
        <v>0</v>
      </c>
      <c r="AN21" s="66">
        <f t="shared" si="16"/>
        <v>0</v>
      </c>
      <c r="AO21" s="66">
        <f t="shared" si="16"/>
        <v>0</v>
      </c>
      <c r="AP21" s="66">
        <f t="shared" si="16"/>
        <v>0</v>
      </c>
      <c r="AQ21" s="66">
        <f t="shared" si="16"/>
        <v>0</v>
      </c>
      <c r="AR21" s="66">
        <f t="shared" si="16"/>
        <v>0</v>
      </c>
      <c r="AS21" s="66">
        <f t="shared" si="16"/>
        <v>0</v>
      </c>
      <c r="AT21" s="66">
        <f t="shared" si="16"/>
        <v>0</v>
      </c>
      <c r="AU21" s="66">
        <f t="shared" si="16"/>
        <v>0</v>
      </c>
      <c r="AV21" s="66">
        <f t="shared" si="16"/>
        <v>0</v>
      </c>
      <c r="AW21" s="66">
        <f t="shared" si="16"/>
        <v>0</v>
      </c>
      <c r="AX21" s="66">
        <f t="shared" si="16"/>
        <v>0</v>
      </c>
      <c r="AY21" s="66">
        <f t="shared" si="16"/>
        <v>0</v>
      </c>
      <c r="AZ21" s="66">
        <f t="shared" si="16"/>
        <v>0</v>
      </c>
      <c r="BA21" s="66">
        <f t="shared" si="16"/>
        <v>0</v>
      </c>
      <c r="BB21" s="66">
        <f t="shared" si="16"/>
        <v>0</v>
      </c>
      <c r="BC21" s="66">
        <f t="shared" si="16"/>
        <v>0</v>
      </c>
      <c r="BD21" s="66">
        <f t="shared" si="16"/>
        <v>0</v>
      </c>
      <c r="BE21" s="66">
        <f t="shared" si="16"/>
        <v>0</v>
      </c>
      <c r="BF21" s="66">
        <f t="shared" si="16"/>
        <v>0</v>
      </c>
      <c r="BG21" s="66">
        <f t="shared" si="16"/>
        <v>0</v>
      </c>
      <c r="BH21" s="66">
        <f t="shared" si="16"/>
        <v>0</v>
      </c>
      <c r="BI21" s="66">
        <f t="shared" si="16"/>
        <v>0</v>
      </c>
      <c r="BJ21" s="66">
        <f t="shared" si="16"/>
        <v>0</v>
      </c>
      <c r="BK21" s="66">
        <f t="shared" si="16"/>
        <v>0</v>
      </c>
      <c r="BL21" s="66">
        <f t="shared" si="16"/>
        <v>0</v>
      </c>
      <c r="BM21" s="66">
        <f t="shared" si="16"/>
        <v>0</v>
      </c>
      <c r="BN21" s="66">
        <f t="shared" si="16"/>
        <v>0</v>
      </c>
      <c r="BO21" s="66">
        <f t="shared" si="16"/>
        <v>0</v>
      </c>
      <c r="BP21" s="66">
        <f t="shared" si="16"/>
        <v>0</v>
      </c>
      <c r="BQ21" s="66">
        <f t="shared" si="16"/>
        <v>0</v>
      </c>
      <c r="BR21" s="66">
        <f t="shared" si="16"/>
        <v>0</v>
      </c>
      <c r="BS21" s="66">
        <f t="shared" si="16"/>
        <v>0</v>
      </c>
      <c r="BT21" s="66">
        <f t="shared" si="16"/>
        <v>0</v>
      </c>
      <c r="BU21" s="66">
        <f t="shared" si="16"/>
        <v>0</v>
      </c>
      <c r="BV21" s="66">
        <f t="shared" si="16"/>
        <v>0</v>
      </c>
      <c r="BW21" s="66">
        <f t="shared" si="16"/>
        <v>0</v>
      </c>
      <c r="BX21" s="66">
        <f t="shared" ref="BX21:CF21" si="17">SUM(BX22:BX23)</f>
        <v>0</v>
      </c>
      <c r="BY21" s="66">
        <f t="shared" si="17"/>
        <v>0</v>
      </c>
      <c r="BZ21" s="66">
        <f t="shared" si="17"/>
        <v>0</v>
      </c>
      <c r="CA21" s="66">
        <f t="shared" si="17"/>
        <v>0</v>
      </c>
      <c r="CB21" s="66">
        <f t="shared" si="17"/>
        <v>0</v>
      </c>
      <c r="CC21" s="66">
        <f t="shared" si="17"/>
        <v>0</v>
      </c>
      <c r="CD21" s="66">
        <f t="shared" si="17"/>
        <v>0</v>
      </c>
      <c r="CE21" s="66">
        <f t="shared" si="17"/>
        <v>0</v>
      </c>
      <c r="CF21" s="66">
        <f t="shared" si="17"/>
        <v>0</v>
      </c>
      <c r="CG21" s="67">
        <f>SUM(CG22:CG23)</f>
        <v>0</v>
      </c>
      <c r="CH21" s="18"/>
      <c r="CI21" s="19"/>
      <c r="CK21" s="46">
        <f>IF(J22&gt;0,1,0)</f>
        <v>0</v>
      </c>
    </row>
    <row r="22" spans="1:89" ht="14.1" customHeight="1" x14ac:dyDescent="0.3">
      <c r="A22" s="47">
        <f t="shared" si="10"/>
        <v>21</v>
      </c>
      <c r="B22" s="61"/>
      <c r="C22" s="61"/>
      <c r="D22" s="57"/>
      <c r="E22" s="62" t="s">
        <v>15</v>
      </c>
      <c r="F22" s="63" t="s">
        <v>31</v>
      </c>
      <c r="G22" s="61"/>
      <c r="H22" s="61"/>
      <c r="I22" s="61"/>
      <c r="J22" s="53">
        <f t="shared" si="11"/>
        <v>0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5"/>
      <c r="CH22" s="18"/>
      <c r="CI22" s="19"/>
      <c r="CK22" s="46">
        <f>IF(J23&gt;0,1,0)</f>
        <v>0</v>
      </c>
    </row>
    <row r="23" spans="1:89" s="46" customFormat="1" ht="14.1" customHeight="1" x14ac:dyDescent="0.3">
      <c r="A23" s="47">
        <f t="shared" si="10"/>
        <v>22</v>
      </c>
      <c r="B23" s="61"/>
      <c r="C23" s="61"/>
      <c r="D23" s="62"/>
      <c r="E23" s="63" t="s">
        <v>17</v>
      </c>
      <c r="F23" s="63" t="s">
        <v>28</v>
      </c>
      <c r="G23" s="61"/>
      <c r="H23" s="61"/>
      <c r="I23" s="61"/>
      <c r="J23" s="53">
        <f t="shared" si="11"/>
        <v>0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5"/>
      <c r="CH23" s="9"/>
      <c r="CI23" s="10"/>
      <c r="CK23" s="46">
        <f>IF(J24&gt;0,1,0)</f>
        <v>0</v>
      </c>
    </row>
    <row r="24" spans="1:89" s="75" customFormat="1" ht="14.1" customHeight="1" x14ac:dyDescent="0.3">
      <c r="A24" s="47">
        <f t="shared" si="10"/>
        <v>23</v>
      </c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2"/>
      <c r="CH24" s="9"/>
      <c r="CI24" s="74"/>
      <c r="CK24" s="46">
        <v>1</v>
      </c>
    </row>
    <row r="25" spans="1:89" s="75" customFormat="1" ht="14.1" customHeight="1" x14ac:dyDescent="0.3">
      <c r="A25" s="47">
        <f t="shared" si="10"/>
        <v>24</v>
      </c>
      <c r="B25" s="63"/>
      <c r="C25" s="48" t="s">
        <v>32</v>
      </c>
      <c r="D25" s="73" t="s">
        <v>33</v>
      </c>
      <c r="E25" s="60"/>
      <c r="F25" s="59"/>
      <c r="G25" s="60"/>
      <c r="H25" s="60"/>
      <c r="I25" s="60"/>
      <c r="J25" s="53">
        <f t="shared" si="11"/>
        <v>21215522.720000003</v>
      </c>
      <c r="K25" s="54">
        <f>SUM(K26,K97,K156,K190,K198,K210,K218,K235,K176,K45,K281)</f>
        <v>0</v>
      </c>
      <c r="L25" s="54">
        <f t="shared" ref="L25:BW25" si="18">SUM(L26,L97,L156,L190,L198,L210,L218,L235,L176,L45,L281)</f>
        <v>72132.400000000009</v>
      </c>
      <c r="M25" s="54">
        <f t="shared" si="18"/>
        <v>1596285.35</v>
      </c>
      <c r="N25" s="54">
        <f t="shared" si="18"/>
        <v>0</v>
      </c>
      <c r="O25" s="54">
        <f t="shared" si="18"/>
        <v>402302.78000000009</v>
      </c>
      <c r="P25" s="54">
        <f t="shared" si="18"/>
        <v>373476.89</v>
      </c>
      <c r="Q25" s="54">
        <f t="shared" si="18"/>
        <v>3732229.330000001</v>
      </c>
      <c r="R25" s="54">
        <f t="shared" si="18"/>
        <v>132116.87000000002</v>
      </c>
      <c r="S25" s="54">
        <f t="shared" si="18"/>
        <v>955182.61999999988</v>
      </c>
      <c r="T25" s="54">
        <f t="shared" si="18"/>
        <v>825770.53000000014</v>
      </c>
      <c r="U25" s="54">
        <f t="shared" si="18"/>
        <v>5352835.51</v>
      </c>
      <c r="V25" s="54">
        <f t="shared" si="18"/>
        <v>0</v>
      </c>
      <c r="W25" s="54">
        <f t="shared" si="18"/>
        <v>0</v>
      </c>
      <c r="X25" s="54">
        <f t="shared" si="18"/>
        <v>0</v>
      </c>
      <c r="Y25" s="54">
        <f t="shared" si="18"/>
        <v>234282.74</v>
      </c>
      <c r="Z25" s="54">
        <f t="shared" si="18"/>
        <v>494394.49</v>
      </c>
      <c r="AA25" s="54">
        <f t="shared" si="18"/>
        <v>1304001.52</v>
      </c>
      <c r="AB25" s="54">
        <f t="shared" si="18"/>
        <v>310986.42000000004</v>
      </c>
      <c r="AC25" s="54">
        <f t="shared" si="18"/>
        <v>414116.03</v>
      </c>
      <c r="AD25" s="54">
        <f t="shared" si="18"/>
        <v>2522214.0699999998</v>
      </c>
      <c r="AE25" s="54">
        <f t="shared" si="18"/>
        <v>245884.49000000005</v>
      </c>
      <c r="AF25" s="54">
        <f t="shared" si="18"/>
        <v>101995.55000000002</v>
      </c>
      <c r="AG25" s="54">
        <f t="shared" si="18"/>
        <v>73436.61</v>
      </c>
      <c r="AH25" s="54">
        <f t="shared" si="18"/>
        <v>127757.73</v>
      </c>
      <c r="AI25" s="54">
        <f t="shared" si="18"/>
        <v>29788.230000000003</v>
      </c>
      <c r="AJ25" s="54">
        <f t="shared" si="18"/>
        <v>167337.48000000001</v>
      </c>
      <c r="AK25" s="54">
        <f t="shared" si="18"/>
        <v>1451767.73</v>
      </c>
      <c r="AL25" s="54">
        <f t="shared" si="18"/>
        <v>295227.35000000009</v>
      </c>
      <c r="AM25" s="54">
        <f t="shared" si="18"/>
        <v>0</v>
      </c>
      <c r="AN25" s="54">
        <f t="shared" si="18"/>
        <v>0</v>
      </c>
      <c r="AO25" s="54">
        <f t="shared" si="18"/>
        <v>0</v>
      </c>
      <c r="AP25" s="54">
        <f t="shared" si="18"/>
        <v>0</v>
      </c>
      <c r="AQ25" s="54">
        <f t="shared" si="18"/>
        <v>0</v>
      </c>
      <c r="AR25" s="54">
        <f t="shared" si="18"/>
        <v>0</v>
      </c>
      <c r="AS25" s="54">
        <f t="shared" si="18"/>
        <v>0</v>
      </c>
      <c r="AT25" s="54">
        <f t="shared" si="18"/>
        <v>0</v>
      </c>
      <c r="AU25" s="54">
        <f t="shared" si="18"/>
        <v>0</v>
      </c>
      <c r="AV25" s="54">
        <f t="shared" si="18"/>
        <v>0</v>
      </c>
      <c r="AW25" s="54">
        <f t="shared" si="18"/>
        <v>0</v>
      </c>
      <c r="AX25" s="54">
        <f t="shared" si="18"/>
        <v>0</v>
      </c>
      <c r="AY25" s="54">
        <f t="shared" si="18"/>
        <v>0</v>
      </c>
      <c r="AZ25" s="54">
        <f t="shared" si="18"/>
        <v>0</v>
      </c>
      <c r="BA25" s="54">
        <f t="shared" si="18"/>
        <v>0</v>
      </c>
      <c r="BB25" s="54">
        <f t="shared" si="18"/>
        <v>0</v>
      </c>
      <c r="BC25" s="54">
        <f t="shared" si="18"/>
        <v>0</v>
      </c>
      <c r="BD25" s="54">
        <f t="shared" si="18"/>
        <v>0</v>
      </c>
      <c r="BE25" s="54">
        <f t="shared" si="18"/>
        <v>0</v>
      </c>
      <c r="BF25" s="54">
        <f t="shared" si="18"/>
        <v>0</v>
      </c>
      <c r="BG25" s="54">
        <f t="shared" si="18"/>
        <v>0</v>
      </c>
      <c r="BH25" s="54">
        <f t="shared" si="18"/>
        <v>0</v>
      </c>
      <c r="BI25" s="54">
        <f t="shared" si="18"/>
        <v>0</v>
      </c>
      <c r="BJ25" s="54">
        <f t="shared" si="18"/>
        <v>0</v>
      </c>
      <c r="BK25" s="54">
        <f t="shared" si="18"/>
        <v>0</v>
      </c>
      <c r="BL25" s="54">
        <f t="shared" si="18"/>
        <v>0</v>
      </c>
      <c r="BM25" s="54">
        <f t="shared" si="18"/>
        <v>0</v>
      </c>
      <c r="BN25" s="54">
        <f t="shared" si="18"/>
        <v>0</v>
      </c>
      <c r="BO25" s="54">
        <f t="shared" si="18"/>
        <v>0</v>
      </c>
      <c r="BP25" s="54">
        <f t="shared" si="18"/>
        <v>0</v>
      </c>
      <c r="BQ25" s="54">
        <f t="shared" si="18"/>
        <v>0</v>
      </c>
      <c r="BR25" s="54">
        <f t="shared" si="18"/>
        <v>0</v>
      </c>
      <c r="BS25" s="54">
        <f t="shared" si="18"/>
        <v>0</v>
      </c>
      <c r="BT25" s="54">
        <f t="shared" si="18"/>
        <v>0</v>
      </c>
      <c r="BU25" s="54">
        <f t="shared" si="18"/>
        <v>0</v>
      </c>
      <c r="BV25" s="54">
        <f t="shared" si="18"/>
        <v>0</v>
      </c>
      <c r="BW25" s="54">
        <f t="shared" si="18"/>
        <v>0</v>
      </c>
      <c r="BX25" s="54">
        <f t="shared" ref="BX25:CF25" si="19">SUM(BX26,BX97,BX156,BX190,BX198,BX210,BX218,BX235,BX176,BX45,BX281)</f>
        <v>0</v>
      </c>
      <c r="BY25" s="54">
        <f t="shared" si="19"/>
        <v>0</v>
      </c>
      <c r="BZ25" s="54">
        <f t="shared" si="19"/>
        <v>0</v>
      </c>
      <c r="CA25" s="54">
        <f t="shared" si="19"/>
        <v>0</v>
      </c>
      <c r="CB25" s="54">
        <f t="shared" si="19"/>
        <v>0</v>
      </c>
      <c r="CC25" s="54">
        <f t="shared" si="19"/>
        <v>0</v>
      </c>
      <c r="CD25" s="54">
        <f t="shared" si="19"/>
        <v>0</v>
      </c>
      <c r="CE25" s="54">
        <f t="shared" si="19"/>
        <v>0</v>
      </c>
      <c r="CF25" s="54">
        <f t="shared" si="19"/>
        <v>0</v>
      </c>
      <c r="CG25" s="55">
        <f>SUM(CG26,CG97,CG156,CG190,CG198,CG210,CG218,CG235,CG176,CG45,CG281)</f>
        <v>0</v>
      </c>
      <c r="CH25" s="9"/>
      <c r="CI25" s="74"/>
      <c r="CK25" s="46">
        <v>1</v>
      </c>
    </row>
    <row r="26" spans="1:89" s="46" customFormat="1" ht="14.1" customHeight="1" x14ac:dyDescent="0.3">
      <c r="A26" s="47">
        <f t="shared" si="10"/>
        <v>25</v>
      </c>
      <c r="B26" s="63"/>
      <c r="C26" s="60"/>
      <c r="D26" s="57" t="s">
        <v>13</v>
      </c>
      <c r="E26" s="58" t="s">
        <v>34</v>
      </c>
      <c r="F26" s="59"/>
      <c r="G26" s="60"/>
      <c r="H26" s="60"/>
      <c r="I26" s="60"/>
      <c r="J26" s="53">
        <f t="shared" si="11"/>
        <v>7716079.5699999994</v>
      </c>
      <c r="K26" s="54">
        <f>SUM(K27,K37)</f>
        <v>0</v>
      </c>
      <c r="L26" s="54">
        <f t="shared" ref="L26:BW26" si="20">SUM(L27,L37)</f>
        <v>31158.32</v>
      </c>
      <c r="M26" s="54">
        <f t="shared" si="20"/>
        <v>292499.28999999998</v>
      </c>
      <c r="N26" s="54">
        <f t="shared" si="20"/>
        <v>0</v>
      </c>
      <c r="O26" s="54">
        <f t="shared" si="20"/>
        <v>336177.62</v>
      </c>
      <c r="P26" s="54">
        <f t="shared" si="20"/>
        <v>0</v>
      </c>
      <c r="Q26" s="54">
        <f t="shared" si="20"/>
        <v>1026460.63</v>
      </c>
      <c r="R26" s="54">
        <f t="shared" si="20"/>
        <v>129220.23000000001</v>
      </c>
      <c r="S26" s="54">
        <f t="shared" si="20"/>
        <v>813715.69</v>
      </c>
      <c r="T26" s="54">
        <f t="shared" si="20"/>
        <v>60188.14</v>
      </c>
      <c r="U26" s="54">
        <f t="shared" si="20"/>
        <v>2208140.5300000003</v>
      </c>
      <c r="V26" s="54">
        <f t="shared" si="20"/>
        <v>0</v>
      </c>
      <c r="W26" s="54">
        <f t="shared" si="20"/>
        <v>0</v>
      </c>
      <c r="X26" s="54">
        <f t="shared" si="20"/>
        <v>0</v>
      </c>
      <c r="Y26" s="54">
        <f t="shared" si="20"/>
        <v>207724.33000000002</v>
      </c>
      <c r="Z26" s="54">
        <f t="shared" si="20"/>
        <v>0</v>
      </c>
      <c r="AA26" s="54">
        <f t="shared" si="20"/>
        <v>403062.35</v>
      </c>
      <c r="AB26" s="54">
        <f t="shared" si="20"/>
        <v>249241.46000000002</v>
      </c>
      <c r="AC26" s="54">
        <f t="shared" si="20"/>
        <v>51033.89</v>
      </c>
      <c r="AD26" s="54">
        <f t="shared" si="20"/>
        <v>857563.94999999984</v>
      </c>
      <c r="AE26" s="54">
        <f t="shared" si="20"/>
        <v>40956.46</v>
      </c>
      <c r="AF26" s="54">
        <f t="shared" si="20"/>
        <v>22865.64</v>
      </c>
      <c r="AG26" s="54">
        <f t="shared" si="20"/>
        <v>23096.670000000002</v>
      </c>
      <c r="AH26" s="54">
        <f t="shared" si="20"/>
        <v>56513.619999999995</v>
      </c>
      <c r="AI26" s="54">
        <f t="shared" si="20"/>
        <v>7467.87</v>
      </c>
      <c r="AJ26" s="54">
        <f t="shared" si="20"/>
        <v>141166.25</v>
      </c>
      <c r="AK26" s="54">
        <f t="shared" si="20"/>
        <v>652267.47</v>
      </c>
      <c r="AL26" s="54">
        <f t="shared" si="20"/>
        <v>105559.16</v>
      </c>
      <c r="AM26" s="54">
        <f t="shared" si="20"/>
        <v>0</v>
      </c>
      <c r="AN26" s="54">
        <f t="shared" si="20"/>
        <v>0</v>
      </c>
      <c r="AO26" s="54">
        <f t="shared" si="20"/>
        <v>0</v>
      </c>
      <c r="AP26" s="54">
        <f t="shared" si="20"/>
        <v>0</v>
      </c>
      <c r="AQ26" s="54">
        <f t="shared" si="20"/>
        <v>0</v>
      </c>
      <c r="AR26" s="54">
        <f t="shared" si="20"/>
        <v>0</v>
      </c>
      <c r="AS26" s="54">
        <f t="shared" si="20"/>
        <v>0</v>
      </c>
      <c r="AT26" s="54">
        <f t="shared" si="20"/>
        <v>0</v>
      </c>
      <c r="AU26" s="54">
        <f t="shared" si="20"/>
        <v>0</v>
      </c>
      <c r="AV26" s="54">
        <f t="shared" si="20"/>
        <v>0</v>
      </c>
      <c r="AW26" s="54">
        <f t="shared" si="20"/>
        <v>0</v>
      </c>
      <c r="AX26" s="54">
        <f t="shared" si="20"/>
        <v>0</v>
      </c>
      <c r="AY26" s="54">
        <f t="shared" si="20"/>
        <v>0</v>
      </c>
      <c r="AZ26" s="54">
        <f t="shared" si="20"/>
        <v>0</v>
      </c>
      <c r="BA26" s="54">
        <f t="shared" si="20"/>
        <v>0</v>
      </c>
      <c r="BB26" s="54">
        <f t="shared" si="20"/>
        <v>0</v>
      </c>
      <c r="BC26" s="54">
        <f t="shared" si="20"/>
        <v>0</v>
      </c>
      <c r="BD26" s="54">
        <f t="shared" si="20"/>
        <v>0</v>
      </c>
      <c r="BE26" s="54">
        <f t="shared" si="20"/>
        <v>0</v>
      </c>
      <c r="BF26" s="54">
        <f t="shared" si="20"/>
        <v>0</v>
      </c>
      <c r="BG26" s="54">
        <f t="shared" si="20"/>
        <v>0</v>
      </c>
      <c r="BH26" s="54">
        <f t="shared" si="20"/>
        <v>0</v>
      </c>
      <c r="BI26" s="54">
        <f t="shared" si="20"/>
        <v>0</v>
      </c>
      <c r="BJ26" s="54">
        <f t="shared" si="20"/>
        <v>0</v>
      </c>
      <c r="BK26" s="54">
        <f t="shared" si="20"/>
        <v>0</v>
      </c>
      <c r="BL26" s="54">
        <f t="shared" si="20"/>
        <v>0</v>
      </c>
      <c r="BM26" s="54">
        <f t="shared" si="20"/>
        <v>0</v>
      </c>
      <c r="BN26" s="54">
        <f t="shared" si="20"/>
        <v>0</v>
      </c>
      <c r="BO26" s="54">
        <f t="shared" si="20"/>
        <v>0</v>
      </c>
      <c r="BP26" s="54">
        <f t="shared" si="20"/>
        <v>0</v>
      </c>
      <c r="BQ26" s="54">
        <f t="shared" si="20"/>
        <v>0</v>
      </c>
      <c r="BR26" s="54">
        <f t="shared" si="20"/>
        <v>0</v>
      </c>
      <c r="BS26" s="54">
        <f t="shared" si="20"/>
        <v>0</v>
      </c>
      <c r="BT26" s="54">
        <f t="shared" si="20"/>
        <v>0</v>
      </c>
      <c r="BU26" s="54">
        <f t="shared" si="20"/>
        <v>0</v>
      </c>
      <c r="BV26" s="54">
        <f t="shared" si="20"/>
        <v>0</v>
      </c>
      <c r="BW26" s="54">
        <f t="shared" si="20"/>
        <v>0</v>
      </c>
      <c r="BX26" s="54">
        <f t="shared" ref="BX26:CF26" si="21">SUM(BX27,BX37)</f>
        <v>0</v>
      </c>
      <c r="BY26" s="54">
        <f t="shared" si="21"/>
        <v>0</v>
      </c>
      <c r="BZ26" s="54">
        <f t="shared" si="21"/>
        <v>0</v>
      </c>
      <c r="CA26" s="54">
        <f t="shared" si="21"/>
        <v>0</v>
      </c>
      <c r="CB26" s="54">
        <f t="shared" si="21"/>
        <v>0</v>
      </c>
      <c r="CC26" s="54">
        <f t="shared" si="21"/>
        <v>0</v>
      </c>
      <c r="CD26" s="54">
        <f t="shared" si="21"/>
        <v>0</v>
      </c>
      <c r="CE26" s="54">
        <f t="shared" si="21"/>
        <v>0</v>
      </c>
      <c r="CF26" s="54">
        <f t="shared" si="21"/>
        <v>0</v>
      </c>
      <c r="CG26" s="55">
        <f>SUM(CG27,CG37)</f>
        <v>0</v>
      </c>
      <c r="CH26" s="9"/>
      <c r="CI26" s="10"/>
      <c r="CK26" s="46">
        <f t="shared" ref="CK26:CK32" si="22">IF(J27&gt;0,1,0)</f>
        <v>1</v>
      </c>
    </row>
    <row r="27" spans="1:89" s="46" customFormat="1" ht="14.1" customHeight="1" x14ac:dyDescent="0.3">
      <c r="A27" s="47">
        <f t="shared" si="10"/>
        <v>26</v>
      </c>
      <c r="B27" s="63"/>
      <c r="C27" s="63"/>
      <c r="D27" s="63"/>
      <c r="E27" s="61" t="s">
        <v>15</v>
      </c>
      <c r="F27" s="76" t="s">
        <v>14</v>
      </c>
      <c r="G27" s="63"/>
      <c r="H27" s="63"/>
      <c r="I27" s="63"/>
      <c r="J27" s="53">
        <f t="shared" si="11"/>
        <v>7530314.3499999987</v>
      </c>
      <c r="K27" s="77">
        <f>SUM(K28,K35:K36)</f>
        <v>0</v>
      </c>
      <c r="L27" s="77">
        <f t="shared" ref="L27:BW27" si="23">SUM(L28,L35:L36)</f>
        <v>31158.32</v>
      </c>
      <c r="M27" s="77">
        <f t="shared" si="23"/>
        <v>292499.28999999998</v>
      </c>
      <c r="N27" s="77">
        <f t="shared" si="23"/>
        <v>0</v>
      </c>
      <c r="O27" s="77">
        <f t="shared" si="23"/>
        <v>336177.62</v>
      </c>
      <c r="P27" s="77">
        <f t="shared" si="23"/>
        <v>0</v>
      </c>
      <c r="Q27" s="77">
        <f t="shared" si="23"/>
        <v>1026460.63</v>
      </c>
      <c r="R27" s="77">
        <f t="shared" si="23"/>
        <v>129220.23000000001</v>
      </c>
      <c r="S27" s="77">
        <f t="shared" si="23"/>
        <v>813715.69</v>
      </c>
      <c r="T27" s="77">
        <f t="shared" si="23"/>
        <v>33294</v>
      </c>
      <c r="U27" s="77">
        <f t="shared" si="23"/>
        <v>2053156.83</v>
      </c>
      <c r="V27" s="77">
        <f t="shared" si="23"/>
        <v>0</v>
      </c>
      <c r="W27" s="77">
        <f t="shared" si="23"/>
        <v>0</v>
      </c>
      <c r="X27" s="77">
        <f t="shared" si="23"/>
        <v>0</v>
      </c>
      <c r="Y27" s="77">
        <f t="shared" si="23"/>
        <v>206333.96000000002</v>
      </c>
      <c r="Z27" s="77">
        <f t="shared" si="23"/>
        <v>0</v>
      </c>
      <c r="AA27" s="77">
        <f t="shared" si="23"/>
        <v>403062.35</v>
      </c>
      <c r="AB27" s="77">
        <f t="shared" si="23"/>
        <v>248903.03000000003</v>
      </c>
      <c r="AC27" s="77">
        <f t="shared" si="23"/>
        <v>51033.89</v>
      </c>
      <c r="AD27" s="77">
        <f t="shared" si="23"/>
        <v>855405.36999999988</v>
      </c>
      <c r="AE27" s="77">
        <f t="shared" si="23"/>
        <v>40956.46</v>
      </c>
      <c r="AF27" s="77">
        <f t="shared" si="23"/>
        <v>22865.64</v>
      </c>
      <c r="AG27" s="77">
        <f t="shared" si="23"/>
        <v>23096.670000000002</v>
      </c>
      <c r="AH27" s="77">
        <f t="shared" si="23"/>
        <v>56513.619999999995</v>
      </c>
      <c r="AI27" s="77">
        <f t="shared" si="23"/>
        <v>7467.87</v>
      </c>
      <c r="AJ27" s="77">
        <f t="shared" si="23"/>
        <v>141166.25</v>
      </c>
      <c r="AK27" s="77">
        <f t="shared" si="23"/>
        <v>652267.47</v>
      </c>
      <c r="AL27" s="77">
        <f t="shared" si="23"/>
        <v>105559.16</v>
      </c>
      <c r="AM27" s="77">
        <f t="shared" si="23"/>
        <v>0</v>
      </c>
      <c r="AN27" s="77">
        <f t="shared" si="23"/>
        <v>0</v>
      </c>
      <c r="AO27" s="77">
        <f t="shared" si="23"/>
        <v>0</v>
      </c>
      <c r="AP27" s="77">
        <f t="shared" si="23"/>
        <v>0</v>
      </c>
      <c r="AQ27" s="77">
        <f t="shared" si="23"/>
        <v>0</v>
      </c>
      <c r="AR27" s="77">
        <f t="shared" si="23"/>
        <v>0</v>
      </c>
      <c r="AS27" s="77">
        <f t="shared" si="23"/>
        <v>0</v>
      </c>
      <c r="AT27" s="77">
        <f t="shared" si="23"/>
        <v>0</v>
      </c>
      <c r="AU27" s="77">
        <f t="shared" si="23"/>
        <v>0</v>
      </c>
      <c r="AV27" s="77">
        <f t="shared" si="23"/>
        <v>0</v>
      </c>
      <c r="AW27" s="77">
        <f t="shared" si="23"/>
        <v>0</v>
      </c>
      <c r="AX27" s="77">
        <f t="shared" si="23"/>
        <v>0</v>
      </c>
      <c r="AY27" s="77">
        <f t="shared" si="23"/>
        <v>0</v>
      </c>
      <c r="AZ27" s="77">
        <f t="shared" si="23"/>
        <v>0</v>
      </c>
      <c r="BA27" s="77">
        <f t="shared" si="23"/>
        <v>0</v>
      </c>
      <c r="BB27" s="77">
        <f t="shared" si="23"/>
        <v>0</v>
      </c>
      <c r="BC27" s="77">
        <f t="shared" si="23"/>
        <v>0</v>
      </c>
      <c r="BD27" s="77">
        <f t="shared" si="23"/>
        <v>0</v>
      </c>
      <c r="BE27" s="77">
        <f t="shared" si="23"/>
        <v>0</v>
      </c>
      <c r="BF27" s="77">
        <f t="shared" si="23"/>
        <v>0</v>
      </c>
      <c r="BG27" s="77">
        <f t="shared" si="23"/>
        <v>0</v>
      </c>
      <c r="BH27" s="77">
        <f t="shared" si="23"/>
        <v>0</v>
      </c>
      <c r="BI27" s="77">
        <f t="shared" si="23"/>
        <v>0</v>
      </c>
      <c r="BJ27" s="77">
        <f t="shared" si="23"/>
        <v>0</v>
      </c>
      <c r="BK27" s="77">
        <f t="shared" si="23"/>
        <v>0</v>
      </c>
      <c r="BL27" s="77">
        <f t="shared" si="23"/>
        <v>0</v>
      </c>
      <c r="BM27" s="77">
        <f t="shared" si="23"/>
        <v>0</v>
      </c>
      <c r="BN27" s="77">
        <f t="shared" si="23"/>
        <v>0</v>
      </c>
      <c r="BO27" s="77">
        <f t="shared" si="23"/>
        <v>0</v>
      </c>
      <c r="BP27" s="77">
        <f t="shared" si="23"/>
        <v>0</v>
      </c>
      <c r="BQ27" s="77">
        <f t="shared" si="23"/>
        <v>0</v>
      </c>
      <c r="BR27" s="77">
        <f t="shared" si="23"/>
        <v>0</v>
      </c>
      <c r="BS27" s="77">
        <f t="shared" si="23"/>
        <v>0</v>
      </c>
      <c r="BT27" s="77">
        <f t="shared" si="23"/>
        <v>0</v>
      </c>
      <c r="BU27" s="77">
        <f t="shared" si="23"/>
        <v>0</v>
      </c>
      <c r="BV27" s="77">
        <f t="shared" si="23"/>
        <v>0</v>
      </c>
      <c r="BW27" s="77">
        <f t="shared" si="23"/>
        <v>0</v>
      </c>
      <c r="BX27" s="77">
        <f t="shared" ref="BX27:CF27" si="24">SUM(BX28,BX35:BX36)</f>
        <v>0</v>
      </c>
      <c r="BY27" s="77">
        <f t="shared" si="24"/>
        <v>0</v>
      </c>
      <c r="BZ27" s="77">
        <f t="shared" si="24"/>
        <v>0</v>
      </c>
      <c r="CA27" s="77">
        <f t="shared" si="24"/>
        <v>0</v>
      </c>
      <c r="CB27" s="77">
        <f t="shared" si="24"/>
        <v>0</v>
      </c>
      <c r="CC27" s="77">
        <f t="shared" si="24"/>
        <v>0</v>
      </c>
      <c r="CD27" s="77">
        <f t="shared" si="24"/>
        <v>0</v>
      </c>
      <c r="CE27" s="77">
        <f t="shared" si="24"/>
        <v>0</v>
      </c>
      <c r="CF27" s="77">
        <f t="shared" si="24"/>
        <v>0</v>
      </c>
      <c r="CG27" s="78">
        <f>SUM(CG28,CG35:CG36)</f>
        <v>0</v>
      </c>
      <c r="CH27" s="9"/>
      <c r="CI27" s="10"/>
      <c r="CK27" s="46">
        <f t="shared" si="22"/>
        <v>1</v>
      </c>
    </row>
    <row r="28" spans="1:89" ht="14.1" customHeight="1" x14ac:dyDescent="0.3">
      <c r="A28" s="47">
        <f t="shared" si="10"/>
        <v>27</v>
      </c>
      <c r="B28" s="61"/>
      <c r="C28" s="61"/>
      <c r="D28" s="61"/>
      <c r="E28" s="61"/>
      <c r="F28" s="79" t="s">
        <v>35</v>
      </c>
      <c r="G28" s="80" t="s">
        <v>36</v>
      </c>
      <c r="H28" s="80"/>
      <c r="I28" s="80"/>
      <c r="J28" s="53">
        <f t="shared" si="11"/>
        <v>7499156.0299999993</v>
      </c>
      <c r="K28" s="77">
        <f>SUM(K29:K33)</f>
        <v>0</v>
      </c>
      <c r="L28" s="77">
        <f t="shared" ref="L28:BW28" si="25">SUM(L29:L33)</f>
        <v>0</v>
      </c>
      <c r="M28" s="77">
        <f t="shared" si="25"/>
        <v>292499.28999999998</v>
      </c>
      <c r="N28" s="77">
        <f t="shared" si="25"/>
        <v>0</v>
      </c>
      <c r="O28" s="77">
        <f t="shared" si="25"/>
        <v>336177.62</v>
      </c>
      <c r="P28" s="77">
        <f t="shared" si="25"/>
        <v>0</v>
      </c>
      <c r="Q28" s="77">
        <f t="shared" si="25"/>
        <v>1026460.63</v>
      </c>
      <c r="R28" s="77">
        <f t="shared" si="25"/>
        <v>129220.23000000001</v>
      </c>
      <c r="S28" s="77">
        <f t="shared" si="25"/>
        <v>813715.69</v>
      </c>
      <c r="T28" s="77">
        <f t="shared" si="25"/>
        <v>33294</v>
      </c>
      <c r="U28" s="77">
        <f t="shared" si="25"/>
        <v>2053156.83</v>
      </c>
      <c r="V28" s="77">
        <f t="shared" si="25"/>
        <v>0</v>
      </c>
      <c r="W28" s="77">
        <f t="shared" si="25"/>
        <v>0</v>
      </c>
      <c r="X28" s="77">
        <f t="shared" si="25"/>
        <v>0</v>
      </c>
      <c r="Y28" s="77">
        <f t="shared" si="25"/>
        <v>206333.96000000002</v>
      </c>
      <c r="Z28" s="77">
        <f t="shared" si="25"/>
        <v>0</v>
      </c>
      <c r="AA28" s="77">
        <f t="shared" si="25"/>
        <v>403062.35</v>
      </c>
      <c r="AB28" s="77">
        <f t="shared" si="25"/>
        <v>248903.03000000003</v>
      </c>
      <c r="AC28" s="77">
        <f t="shared" si="25"/>
        <v>51033.89</v>
      </c>
      <c r="AD28" s="77">
        <f t="shared" si="25"/>
        <v>855405.36999999988</v>
      </c>
      <c r="AE28" s="77">
        <f t="shared" si="25"/>
        <v>40956.46</v>
      </c>
      <c r="AF28" s="77">
        <f t="shared" si="25"/>
        <v>22865.64</v>
      </c>
      <c r="AG28" s="77">
        <f t="shared" si="25"/>
        <v>23096.670000000002</v>
      </c>
      <c r="AH28" s="77">
        <f t="shared" si="25"/>
        <v>56513.619999999995</v>
      </c>
      <c r="AI28" s="77">
        <f t="shared" si="25"/>
        <v>7467.87</v>
      </c>
      <c r="AJ28" s="77">
        <f t="shared" si="25"/>
        <v>141166.25</v>
      </c>
      <c r="AK28" s="77">
        <f t="shared" si="25"/>
        <v>652267.47</v>
      </c>
      <c r="AL28" s="77">
        <f t="shared" si="25"/>
        <v>105559.16</v>
      </c>
      <c r="AM28" s="77">
        <f t="shared" si="25"/>
        <v>0</v>
      </c>
      <c r="AN28" s="77">
        <f t="shared" si="25"/>
        <v>0</v>
      </c>
      <c r="AO28" s="77">
        <f t="shared" si="25"/>
        <v>0</v>
      </c>
      <c r="AP28" s="77">
        <f t="shared" si="25"/>
        <v>0</v>
      </c>
      <c r="AQ28" s="77">
        <f t="shared" si="25"/>
        <v>0</v>
      </c>
      <c r="AR28" s="77">
        <f t="shared" si="25"/>
        <v>0</v>
      </c>
      <c r="AS28" s="77">
        <f t="shared" si="25"/>
        <v>0</v>
      </c>
      <c r="AT28" s="77">
        <f t="shared" si="25"/>
        <v>0</v>
      </c>
      <c r="AU28" s="77">
        <f t="shared" si="25"/>
        <v>0</v>
      </c>
      <c r="AV28" s="77">
        <f t="shared" si="25"/>
        <v>0</v>
      </c>
      <c r="AW28" s="77">
        <f t="shared" si="25"/>
        <v>0</v>
      </c>
      <c r="AX28" s="77">
        <f t="shared" si="25"/>
        <v>0</v>
      </c>
      <c r="AY28" s="77">
        <f t="shared" si="25"/>
        <v>0</v>
      </c>
      <c r="AZ28" s="77">
        <f t="shared" si="25"/>
        <v>0</v>
      </c>
      <c r="BA28" s="77">
        <f t="shared" si="25"/>
        <v>0</v>
      </c>
      <c r="BB28" s="77">
        <f t="shared" si="25"/>
        <v>0</v>
      </c>
      <c r="BC28" s="77">
        <f t="shared" si="25"/>
        <v>0</v>
      </c>
      <c r="BD28" s="77">
        <f t="shared" si="25"/>
        <v>0</v>
      </c>
      <c r="BE28" s="77">
        <f t="shared" si="25"/>
        <v>0</v>
      </c>
      <c r="BF28" s="77">
        <f t="shared" si="25"/>
        <v>0</v>
      </c>
      <c r="BG28" s="77">
        <f t="shared" si="25"/>
        <v>0</v>
      </c>
      <c r="BH28" s="77">
        <f t="shared" si="25"/>
        <v>0</v>
      </c>
      <c r="BI28" s="77">
        <f t="shared" si="25"/>
        <v>0</v>
      </c>
      <c r="BJ28" s="77">
        <f t="shared" si="25"/>
        <v>0</v>
      </c>
      <c r="BK28" s="77">
        <f t="shared" si="25"/>
        <v>0</v>
      </c>
      <c r="BL28" s="77">
        <f t="shared" si="25"/>
        <v>0</v>
      </c>
      <c r="BM28" s="77">
        <f t="shared" si="25"/>
        <v>0</v>
      </c>
      <c r="BN28" s="77">
        <f t="shared" si="25"/>
        <v>0</v>
      </c>
      <c r="BO28" s="77">
        <f t="shared" si="25"/>
        <v>0</v>
      </c>
      <c r="BP28" s="77">
        <f t="shared" si="25"/>
        <v>0</v>
      </c>
      <c r="BQ28" s="77">
        <f t="shared" si="25"/>
        <v>0</v>
      </c>
      <c r="BR28" s="77">
        <f t="shared" si="25"/>
        <v>0</v>
      </c>
      <c r="BS28" s="77">
        <f t="shared" si="25"/>
        <v>0</v>
      </c>
      <c r="BT28" s="77">
        <f t="shared" si="25"/>
        <v>0</v>
      </c>
      <c r="BU28" s="77">
        <f t="shared" si="25"/>
        <v>0</v>
      </c>
      <c r="BV28" s="77">
        <f t="shared" si="25"/>
        <v>0</v>
      </c>
      <c r="BW28" s="77">
        <f t="shared" si="25"/>
        <v>0</v>
      </c>
      <c r="BX28" s="77">
        <f t="shared" ref="BX28:CF28" si="26">SUM(BX29:BX33)</f>
        <v>0</v>
      </c>
      <c r="BY28" s="77">
        <f t="shared" si="26"/>
        <v>0</v>
      </c>
      <c r="BZ28" s="77">
        <f t="shared" si="26"/>
        <v>0</v>
      </c>
      <c r="CA28" s="77">
        <f t="shared" si="26"/>
        <v>0</v>
      </c>
      <c r="CB28" s="77">
        <f t="shared" si="26"/>
        <v>0</v>
      </c>
      <c r="CC28" s="77">
        <f t="shared" si="26"/>
        <v>0</v>
      </c>
      <c r="CD28" s="77">
        <f t="shared" si="26"/>
        <v>0</v>
      </c>
      <c r="CE28" s="77">
        <f t="shared" si="26"/>
        <v>0</v>
      </c>
      <c r="CF28" s="77">
        <f t="shared" si="26"/>
        <v>0</v>
      </c>
      <c r="CG28" s="78">
        <f>SUM(CG29:CG33)</f>
        <v>0</v>
      </c>
      <c r="CH28" s="18"/>
      <c r="CI28" s="19"/>
      <c r="CK28" s="46">
        <f t="shared" si="22"/>
        <v>1</v>
      </c>
    </row>
    <row r="29" spans="1:89" ht="14.1" customHeight="1" x14ac:dyDescent="0.3">
      <c r="A29" s="47">
        <f t="shared" si="10"/>
        <v>28</v>
      </c>
      <c r="B29" s="63"/>
      <c r="C29" s="63"/>
      <c r="D29" s="63"/>
      <c r="E29" s="63"/>
      <c r="F29" s="68"/>
      <c r="G29" s="63" t="s">
        <v>37</v>
      </c>
      <c r="H29" s="81" t="s">
        <v>38</v>
      </c>
      <c r="I29" s="81"/>
      <c r="J29" s="53">
        <f t="shared" si="11"/>
        <v>2776931.53</v>
      </c>
      <c r="K29" s="64"/>
      <c r="L29" s="64"/>
      <c r="M29" s="64">
        <v>101701.08</v>
      </c>
      <c r="N29" s="64"/>
      <c r="O29" s="64">
        <v>186523.86</v>
      </c>
      <c r="P29" s="64"/>
      <c r="Q29" s="64">
        <v>457400.46</v>
      </c>
      <c r="R29" s="64"/>
      <c r="S29" s="64">
        <v>327840.99</v>
      </c>
      <c r="T29" s="64"/>
      <c r="U29" s="64">
        <v>659892.97</v>
      </c>
      <c r="V29" s="64"/>
      <c r="W29" s="64"/>
      <c r="X29" s="64"/>
      <c r="Y29" s="64">
        <v>100118.82</v>
      </c>
      <c r="Z29" s="64"/>
      <c r="AA29" s="64">
        <v>148192.04999999999</v>
      </c>
      <c r="AB29" s="64">
        <v>119182.41</v>
      </c>
      <c r="AC29" s="64">
        <v>161.16999999999999</v>
      </c>
      <c r="AD29" s="64">
        <v>364177.27</v>
      </c>
      <c r="AE29" s="64">
        <v>19491.47</v>
      </c>
      <c r="AF29" s="64">
        <v>9923.6299999999992</v>
      </c>
      <c r="AG29" s="64">
        <v>8750.92</v>
      </c>
      <c r="AH29" s="64">
        <v>24528.44</v>
      </c>
      <c r="AI29" s="64">
        <v>2946</v>
      </c>
      <c r="AJ29" s="64">
        <v>56059.15</v>
      </c>
      <c r="AK29" s="64">
        <v>190040.84</v>
      </c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5"/>
      <c r="CH29" s="18"/>
      <c r="CI29" s="19"/>
      <c r="CK29" s="46">
        <f t="shared" si="22"/>
        <v>1</v>
      </c>
    </row>
    <row r="30" spans="1:89" ht="14.1" customHeight="1" x14ac:dyDescent="0.3">
      <c r="A30" s="47">
        <f t="shared" si="10"/>
        <v>29</v>
      </c>
      <c r="B30" s="63"/>
      <c r="C30" s="63"/>
      <c r="D30" s="63"/>
      <c r="E30" s="63"/>
      <c r="F30" s="68"/>
      <c r="G30" s="63" t="s">
        <v>39</v>
      </c>
      <c r="H30" s="63" t="s">
        <v>40</v>
      </c>
      <c r="I30" s="63"/>
      <c r="J30" s="53">
        <f t="shared" si="11"/>
        <v>4023194.96</v>
      </c>
      <c r="K30" s="64"/>
      <c r="L30" s="64"/>
      <c r="M30" s="64">
        <v>159208.97</v>
      </c>
      <c r="N30" s="64"/>
      <c r="O30" s="64">
        <v>74738.39</v>
      </c>
      <c r="P30" s="64"/>
      <c r="Q30" s="64">
        <v>447914.27</v>
      </c>
      <c r="R30" s="64">
        <v>15166.48</v>
      </c>
      <c r="S30" s="64">
        <v>422800.85</v>
      </c>
      <c r="T30" s="64">
        <v>33294</v>
      </c>
      <c r="U30" s="64">
        <v>1177510.51</v>
      </c>
      <c r="V30" s="64"/>
      <c r="W30" s="64"/>
      <c r="X30" s="64"/>
      <c r="Y30" s="64">
        <v>106215.14</v>
      </c>
      <c r="Z30" s="64"/>
      <c r="AA30" s="64">
        <v>254870.3</v>
      </c>
      <c r="AB30" s="64">
        <v>127270.91</v>
      </c>
      <c r="AC30" s="64">
        <v>33402.85</v>
      </c>
      <c r="AD30" s="64">
        <v>452879.67</v>
      </c>
      <c r="AE30" s="64">
        <v>15418.59</v>
      </c>
      <c r="AF30" s="64">
        <v>9854.3700000000008</v>
      </c>
      <c r="AG30" s="64">
        <v>10561.98</v>
      </c>
      <c r="AH30" s="64">
        <v>25115.06</v>
      </c>
      <c r="AI30" s="64">
        <v>4079.73</v>
      </c>
      <c r="AJ30" s="64">
        <v>85107.1</v>
      </c>
      <c r="AK30" s="64">
        <v>462226.63</v>
      </c>
      <c r="AL30" s="64">
        <v>105559.16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5"/>
      <c r="CH30" s="18"/>
      <c r="CI30" s="19"/>
      <c r="CK30" s="46">
        <f t="shared" si="22"/>
        <v>1</v>
      </c>
    </row>
    <row r="31" spans="1:89" ht="14.1" customHeight="1" x14ac:dyDescent="0.3">
      <c r="A31" s="47">
        <f t="shared" si="10"/>
        <v>30</v>
      </c>
      <c r="B31" s="63"/>
      <c r="C31" s="63"/>
      <c r="D31" s="63"/>
      <c r="E31" s="63"/>
      <c r="F31" s="68"/>
      <c r="G31" s="63" t="s">
        <v>41</v>
      </c>
      <c r="H31" s="63" t="s">
        <v>42</v>
      </c>
      <c r="I31" s="63"/>
      <c r="J31" s="53">
        <f t="shared" si="11"/>
        <v>295402.84000000003</v>
      </c>
      <c r="K31" s="64"/>
      <c r="L31" s="64"/>
      <c r="M31" s="64">
        <v>31589.24</v>
      </c>
      <c r="N31" s="64"/>
      <c r="O31" s="64">
        <v>74110.740000000005</v>
      </c>
      <c r="P31" s="64"/>
      <c r="Q31" s="64">
        <v>121145.9</v>
      </c>
      <c r="R31" s="64">
        <v>48770.29</v>
      </c>
      <c r="S31" s="64"/>
      <c r="T31" s="64"/>
      <c r="U31" s="64"/>
      <c r="V31" s="64"/>
      <c r="W31" s="64"/>
      <c r="X31" s="64"/>
      <c r="Y31" s="64"/>
      <c r="Z31" s="64"/>
      <c r="AA31" s="64"/>
      <c r="AB31" s="64">
        <v>332.57</v>
      </c>
      <c r="AC31" s="64"/>
      <c r="AD31" s="64">
        <v>665.13</v>
      </c>
      <c r="AE31" s="64">
        <v>6046.4</v>
      </c>
      <c r="AF31" s="64">
        <v>2419.1</v>
      </c>
      <c r="AG31" s="64">
        <v>3783.77</v>
      </c>
      <c r="AH31" s="64">
        <v>6097.56</v>
      </c>
      <c r="AI31" s="64">
        <v>442.14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5"/>
      <c r="CH31" s="18"/>
      <c r="CI31" s="19"/>
      <c r="CK31" s="46">
        <f t="shared" si="22"/>
        <v>1</v>
      </c>
    </row>
    <row r="32" spans="1:89" ht="14.1" customHeight="1" x14ac:dyDescent="0.3">
      <c r="A32" s="47">
        <f t="shared" si="10"/>
        <v>31</v>
      </c>
      <c r="B32" s="63"/>
      <c r="C32" s="63"/>
      <c r="D32" s="63"/>
      <c r="E32" s="63"/>
      <c r="F32" s="68"/>
      <c r="G32" s="63" t="s">
        <v>43</v>
      </c>
      <c r="H32" s="63" t="s">
        <v>44</v>
      </c>
      <c r="I32" s="63"/>
      <c r="J32" s="53">
        <f t="shared" si="11"/>
        <v>8754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>
        <v>2117.14</v>
      </c>
      <c r="AC32" s="64"/>
      <c r="AD32" s="64">
        <v>6636.86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5"/>
      <c r="CH32" s="18"/>
      <c r="CI32" s="19"/>
      <c r="CK32" s="46">
        <f t="shared" si="22"/>
        <v>1</v>
      </c>
    </row>
    <row r="33" spans="1:93" ht="14.1" customHeight="1" x14ac:dyDescent="0.3">
      <c r="A33" s="47">
        <f t="shared" si="10"/>
        <v>32</v>
      </c>
      <c r="B33" s="63"/>
      <c r="C33" s="63"/>
      <c r="D33" s="63"/>
      <c r="E33" s="63"/>
      <c r="F33" s="68"/>
      <c r="G33" s="63" t="s">
        <v>45</v>
      </c>
      <c r="H33" s="63" t="s">
        <v>46</v>
      </c>
      <c r="I33" s="63"/>
      <c r="J33" s="53">
        <f t="shared" si="11"/>
        <v>394872.7</v>
      </c>
      <c r="K33" s="64"/>
      <c r="L33" s="64"/>
      <c r="M33" s="64"/>
      <c r="N33" s="64"/>
      <c r="O33" s="64">
        <v>804.63</v>
      </c>
      <c r="P33" s="64"/>
      <c r="Q33" s="64"/>
      <c r="R33" s="64">
        <v>65283.46</v>
      </c>
      <c r="S33" s="64">
        <v>63073.85</v>
      </c>
      <c r="T33" s="64"/>
      <c r="U33" s="64">
        <v>215753.35</v>
      </c>
      <c r="V33" s="64"/>
      <c r="W33" s="64"/>
      <c r="X33" s="64"/>
      <c r="Y33" s="64"/>
      <c r="Z33" s="64"/>
      <c r="AA33" s="64"/>
      <c r="AB33" s="64"/>
      <c r="AC33" s="64">
        <v>17469.87</v>
      </c>
      <c r="AD33" s="64">
        <v>31046.44</v>
      </c>
      <c r="AE33" s="64"/>
      <c r="AF33" s="64">
        <v>668.54</v>
      </c>
      <c r="AG33" s="64"/>
      <c r="AH33" s="64">
        <v>772.56</v>
      </c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5"/>
      <c r="CH33" s="18"/>
      <c r="CI33" s="19"/>
      <c r="CK33" s="46"/>
    </row>
    <row r="34" spans="1:93" ht="14.1" customHeight="1" x14ac:dyDescent="0.3">
      <c r="A34" s="47">
        <f t="shared" si="10"/>
        <v>33</v>
      </c>
      <c r="B34" s="63"/>
      <c r="C34" s="63"/>
      <c r="D34" s="63"/>
      <c r="E34" s="63"/>
      <c r="F34" s="79" t="s">
        <v>47</v>
      </c>
      <c r="G34" s="80" t="s">
        <v>48</v>
      </c>
      <c r="H34" s="63"/>
      <c r="I34" s="63"/>
      <c r="J34" s="53">
        <f t="shared" si="11"/>
        <v>31158.32</v>
      </c>
      <c r="K34" s="66">
        <f>SUM(K35:K36)</f>
        <v>0</v>
      </c>
      <c r="L34" s="66">
        <f t="shared" ref="L34:BW34" si="27">SUM(L35:L36)</f>
        <v>31158.32</v>
      </c>
      <c r="M34" s="66">
        <f t="shared" si="27"/>
        <v>0</v>
      </c>
      <c r="N34" s="66">
        <f t="shared" si="27"/>
        <v>0</v>
      </c>
      <c r="O34" s="66">
        <f t="shared" si="27"/>
        <v>0</v>
      </c>
      <c r="P34" s="66">
        <f t="shared" si="27"/>
        <v>0</v>
      </c>
      <c r="Q34" s="66">
        <f t="shared" si="27"/>
        <v>0</v>
      </c>
      <c r="R34" s="66">
        <f t="shared" si="27"/>
        <v>0</v>
      </c>
      <c r="S34" s="66">
        <f t="shared" si="27"/>
        <v>0</v>
      </c>
      <c r="T34" s="66">
        <f t="shared" si="27"/>
        <v>0</v>
      </c>
      <c r="U34" s="66">
        <f t="shared" si="27"/>
        <v>0</v>
      </c>
      <c r="V34" s="66">
        <f t="shared" si="27"/>
        <v>0</v>
      </c>
      <c r="W34" s="66">
        <f t="shared" si="27"/>
        <v>0</v>
      </c>
      <c r="X34" s="66">
        <f t="shared" si="27"/>
        <v>0</v>
      </c>
      <c r="Y34" s="66">
        <f t="shared" si="27"/>
        <v>0</v>
      </c>
      <c r="Z34" s="66">
        <f t="shared" si="27"/>
        <v>0</v>
      </c>
      <c r="AA34" s="66">
        <f t="shared" si="27"/>
        <v>0</v>
      </c>
      <c r="AB34" s="66">
        <f t="shared" si="27"/>
        <v>0</v>
      </c>
      <c r="AC34" s="66">
        <f t="shared" si="27"/>
        <v>0</v>
      </c>
      <c r="AD34" s="66">
        <f t="shared" si="27"/>
        <v>0</v>
      </c>
      <c r="AE34" s="66">
        <f t="shared" si="27"/>
        <v>0</v>
      </c>
      <c r="AF34" s="66">
        <f t="shared" si="27"/>
        <v>0</v>
      </c>
      <c r="AG34" s="66">
        <f t="shared" si="27"/>
        <v>0</v>
      </c>
      <c r="AH34" s="66">
        <f t="shared" si="27"/>
        <v>0</v>
      </c>
      <c r="AI34" s="66">
        <f t="shared" si="27"/>
        <v>0</v>
      </c>
      <c r="AJ34" s="66">
        <f t="shared" si="27"/>
        <v>0</v>
      </c>
      <c r="AK34" s="66">
        <f t="shared" si="27"/>
        <v>0</v>
      </c>
      <c r="AL34" s="66">
        <f t="shared" si="27"/>
        <v>0</v>
      </c>
      <c r="AM34" s="66">
        <f t="shared" si="27"/>
        <v>0</v>
      </c>
      <c r="AN34" s="66">
        <f t="shared" si="27"/>
        <v>0</v>
      </c>
      <c r="AO34" s="66">
        <f t="shared" si="27"/>
        <v>0</v>
      </c>
      <c r="AP34" s="66">
        <f t="shared" si="27"/>
        <v>0</v>
      </c>
      <c r="AQ34" s="66">
        <f t="shared" si="27"/>
        <v>0</v>
      </c>
      <c r="AR34" s="66">
        <f t="shared" si="27"/>
        <v>0</v>
      </c>
      <c r="AS34" s="66">
        <f t="shared" si="27"/>
        <v>0</v>
      </c>
      <c r="AT34" s="66">
        <f t="shared" si="27"/>
        <v>0</v>
      </c>
      <c r="AU34" s="66">
        <f t="shared" si="27"/>
        <v>0</v>
      </c>
      <c r="AV34" s="66">
        <f t="shared" si="27"/>
        <v>0</v>
      </c>
      <c r="AW34" s="66">
        <f t="shared" si="27"/>
        <v>0</v>
      </c>
      <c r="AX34" s="66">
        <f t="shared" si="27"/>
        <v>0</v>
      </c>
      <c r="AY34" s="66">
        <f t="shared" si="27"/>
        <v>0</v>
      </c>
      <c r="AZ34" s="66">
        <f t="shared" si="27"/>
        <v>0</v>
      </c>
      <c r="BA34" s="66">
        <f t="shared" si="27"/>
        <v>0</v>
      </c>
      <c r="BB34" s="66">
        <f t="shared" si="27"/>
        <v>0</v>
      </c>
      <c r="BC34" s="66">
        <f t="shared" si="27"/>
        <v>0</v>
      </c>
      <c r="BD34" s="66">
        <f t="shared" si="27"/>
        <v>0</v>
      </c>
      <c r="BE34" s="66">
        <f t="shared" si="27"/>
        <v>0</v>
      </c>
      <c r="BF34" s="66">
        <f t="shared" si="27"/>
        <v>0</v>
      </c>
      <c r="BG34" s="66">
        <f t="shared" si="27"/>
        <v>0</v>
      </c>
      <c r="BH34" s="66">
        <f t="shared" si="27"/>
        <v>0</v>
      </c>
      <c r="BI34" s="66">
        <f t="shared" si="27"/>
        <v>0</v>
      </c>
      <c r="BJ34" s="66">
        <f t="shared" si="27"/>
        <v>0</v>
      </c>
      <c r="BK34" s="66">
        <f t="shared" si="27"/>
        <v>0</v>
      </c>
      <c r="BL34" s="66">
        <f t="shared" si="27"/>
        <v>0</v>
      </c>
      <c r="BM34" s="66">
        <f t="shared" si="27"/>
        <v>0</v>
      </c>
      <c r="BN34" s="66">
        <f t="shared" si="27"/>
        <v>0</v>
      </c>
      <c r="BO34" s="66">
        <f t="shared" si="27"/>
        <v>0</v>
      </c>
      <c r="BP34" s="66">
        <f t="shared" si="27"/>
        <v>0</v>
      </c>
      <c r="BQ34" s="66">
        <f t="shared" si="27"/>
        <v>0</v>
      </c>
      <c r="BR34" s="66">
        <f t="shared" si="27"/>
        <v>0</v>
      </c>
      <c r="BS34" s="66">
        <f t="shared" si="27"/>
        <v>0</v>
      </c>
      <c r="BT34" s="66">
        <f t="shared" si="27"/>
        <v>0</v>
      </c>
      <c r="BU34" s="66">
        <f t="shared" si="27"/>
        <v>0</v>
      </c>
      <c r="BV34" s="66">
        <f t="shared" si="27"/>
        <v>0</v>
      </c>
      <c r="BW34" s="66">
        <f t="shared" si="27"/>
        <v>0</v>
      </c>
      <c r="BX34" s="66">
        <f t="shared" ref="BX34:CF34" si="28">SUM(BX35:BX36)</f>
        <v>0</v>
      </c>
      <c r="BY34" s="66">
        <f t="shared" si="28"/>
        <v>0</v>
      </c>
      <c r="BZ34" s="66">
        <f t="shared" si="28"/>
        <v>0</v>
      </c>
      <c r="CA34" s="66">
        <f t="shared" si="28"/>
        <v>0</v>
      </c>
      <c r="CB34" s="66">
        <f t="shared" si="28"/>
        <v>0</v>
      </c>
      <c r="CC34" s="66">
        <f t="shared" si="28"/>
        <v>0</v>
      </c>
      <c r="CD34" s="66">
        <f t="shared" si="28"/>
        <v>0</v>
      </c>
      <c r="CE34" s="66">
        <f t="shared" si="28"/>
        <v>0</v>
      </c>
      <c r="CF34" s="66">
        <f t="shared" si="28"/>
        <v>0</v>
      </c>
      <c r="CG34" s="67">
        <f>SUM(CG35:CG36)</f>
        <v>0</v>
      </c>
      <c r="CH34" s="9"/>
      <c r="CI34" s="10"/>
      <c r="CJ34" s="46"/>
      <c r="CK34" s="46">
        <f t="shared" ref="CK34:CK43" si="29">IF(J35&gt;0,1,0)</f>
        <v>1</v>
      </c>
    </row>
    <row r="35" spans="1:93" s="46" customFormat="1" ht="14.1" customHeight="1" x14ac:dyDescent="0.3">
      <c r="A35" s="47">
        <f t="shared" si="10"/>
        <v>34</v>
      </c>
      <c r="B35" s="63"/>
      <c r="C35" s="63"/>
      <c r="D35" s="63"/>
      <c r="E35" s="63"/>
      <c r="F35" s="79"/>
      <c r="G35" s="63" t="s">
        <v>37</v>
      </c>
      <c r="H35" s="82" t="s">
        <v>49</v>
      </c>
      <c r="I35" s="63"/>
      <c r="J35" s="53">
        <f t="shared" si="11"/>
        <v>31158.32</v>
      </c>
      <c r="K35" s="83"/>
      <c r="L35" s="83">
        <v>31158.32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4"/>
      <c r="CH35" s="9"/>
      <c r="CI35" s="10"/>
      <c r="CK35" s="46">
        <f t="shared" si="29"/>
        <v>0</v>
      </c>
    </row>
    <row r="36" spans="1:93" ht="14.1" customHeight="1" x14ac:dyDescent="0.3">
      <c r="A36" s="47">
        <f t="shared" si="10"/>
        <v>35</v>
      </c>
      <c r="B36" s="63"/>
      <c r="C36" s="63"/>
      <c r="D36" s="63"/>
      <c r="E36" s="63"/>
      <c r="F36" s="79"/>
      <c r="G36" s="63" t="s">
        <v>50</v>
      </c>
      <c r="H36" s="82" t="s">
        <v>51</v>
      </c>
      <c r="I36" s="63"/>
      <c r="J36" s="53">
        <f t="shared" si="11"/>
        <v>0</v>
      </c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4"/>
      <c r="CH36" s="9"/>
      <c r="CI36" s="10"/>
      <c r="CJ36" s="46"/>
      <c r="CK36" s="46">
        <f t="shared" si="29"/>
        <v>1</v>
      </c>
      <c r="CL36" s="46"/>
      <c r="CM36" s="46"/>
      <c r="CN36" s="46"/>
      <c r="CO36" s="46"/>
    </row>
    <row r="37" spans="1:93" ht="14.1" customHeight="1" x14ac:dyDescent="0.3">
      <c r="A37" s="47">
        <f t="shared" si="10"/>
        <v>36</v>
      </c>
      <c r="B37" s="63"/>
      <c r="C37" s="63"/>
      <c r="D37" s="63"/>
      <c r="E37" s="61" t="s">
        <v>17</v>
      </c>
      <c r="F37" s="79" t="s">
        <v>30</v>
      </c>
      <c r="G37" s="63"/>
      <c r="H37" s="63"/>
      <c r="I37" s="63"/>
      <c r="J37" s="53">
        <f t="shared" si="11"/>
        <v>185765.22</v>
      </c>
      <c r="K37" s="77">
        <f>SUM(K41,K38)</f>
        <v>0</v>
      </c>
      <c r="L37" s="77">
        <f t="shared" ref="L37:BW37" si="30">SUM(L41,L38)</f>
        <v>0</v>
      </c>
      <c r="M37" s="77">
        <f t="shared" si="30"/>
        <v>0</v>
      </c>
      <c r="N37" s="77">
        <f t="shared" si="30"/>
        <v>0</v>
      </c>
      <c r="O37" s="77">
        <f t="shared" si="30"/>
        <v>0</v>
      </c>
      <c r="P37" s="77">
        <f t="shared" si="30"/>
        <v>0</v>
      </c>
      <c r="Q37" s="77">
        <f t="shared" si="30"/>
        <v>0</v>
      </c>
      <c r="R37" s="77">
        <f t="shared" si="30"/>
        <v>0</v>
      </c>
      <c r="S37" s="77">
        <f t="shared" si="30"/>
        <v>0</v>
      </c>
      <c r="T37" s="77">
        <f t="shared" si="30"/>
        <v>26894.14</v>
      </c>
      <c r="U37" s="77">
        <f t="shared" si="30"/>
        <v>154983.70000000001</v>
      </c>
      <c r="V37" s="77">
        <f t="shared" si="30"/>
        <v>0</v>
      </c>
      <c r="W37" s="77">
        <f t="shared" si="30"/>
        <v>0</v>
      </c>
      <c r="X37" s="77">
        <f t="shared" si="30"/>
        <v>0</v>
      </c>
      <c r="Y37" s="77">
        <f t="shared" si="30"/>
        <v>1390.37</v>
      </c>
      <c r="Z37" s="77">
        <f t="shared" si="30"/>
        <v>0</v>
      </c>
      <c r="AA37" s="77">
        <f t="shared" si="30"/>
        <v>0</v>
      </c>
      <c r="AB37" s="77">
        <f t="shared" si="30"/>
        <v>338.43</v>
      </c>
      <c r="AC37" s="77">
        <f t="shared" si="30"/>
        <v>0</v>
      </c>
      <c r="AD37" s="77">
        <f t="shared" si="30"/>
        <v>2158.58</v>
      </c>
      <c r="AE37" s="77">
        <f t="shared" si="30"/>
        <v>0</v>
      </c>
      <c r="AF37" s="77">
        <f t="shared" si="30"/>
        <v>0</v>
      </c>
      <c r="AG37" s="77">
        <f t="shared" si="30"/>
        <v>0</v>
      </c>
      <c r="AH37" s="77">
        <f t="shared" si="30"/>
        <v>0</v>
      </c>
      <c r="AI37" s="77">
        <f t="shared" si="30"/>
        <v>0</v>
      </c>
      <c r="AJ37" s="77">
        <f t="shared" si="30"/>
        <v>0</v>
      </c>
      <c r="AK37" s="77">
        <f t="shared" si="30"/>
        <v>0</v>
      </c>
      <c r="AL37" s="77">
        <f t="shared" si="30"/>
        <v>0</v>
      </c>
      <c r="AM37" s="77">
        <f t="shared" si="30"/>
        <v>0</v>
      </c>
      <c r="AN37" s="77">
        <f t="shared" si="30"/>
        <v>0</v>
      </c>
      <c r="AO37" s="77">
        <f t="shared" si="30"/>
        <v>0</v>
      </c>
      <c r="AP37" s="77">
        <f t="shared" si="30"/>
        <v>0</v>
      </c>
      <c r="AQ37" s="77">
        <f t="shared" si="30"/>
        <v>0</v>
      </c>
      <c r="AR37" s="77">
        <f t="shared" si="30"/>
        <v>0</v>
      </c>
      <c r="AS37" s="77">
        <f t="shared" si="30"/>
        <v>0</v>
      </c>
      <c r="AT37" s="77">
        <f t="shared" si="30"/>
        <v>0</v>
      </c>
      <c r="AU37" s="77">
        <f t="shared" si="30"/>
        <v>0</v>
      </c>
      <c r="AV37" s="77">
        <f t="shared" si="30"/>
        <v>0</v>
      </c>
      <c r="AW37" s="77">
        <f t="shared" si="30"/>
        <v>0</v>
      </c>
      <c r="AX37" s="77">
        <f t="shared" si="30"/>
        <v>0</v>
      </c>
      <c r="AY37" s="77">
        <f t="shared" si="30"/>
        <v>0</v>
      </c>
      <c r="AZ37" s="77">
        <f t="shared" si="30"/>
        <v>0</v>
      </c>
      <c r="BA37" s="77">
        <f t="shared" si="30"/>
        <v>0</v>
      </c>
      <c r="BB37" s="77">
        <f t="shared" si="30"/>
        <v>0</v>
      </c>
      <c r="BC37" s="77">
        <f t="shared" si="30"/>
        <v>0</v>
      </c>
      <c r="BD37" s="77">
        <f t="shared" si="30"/>
        <v>0</v>
      </c>
      <c r="BE37" s="77">
        <f t="shared" si="30"/>
        <v>0</v>
      </c>
      <c r="BF37" s="77">
        <f t="shared" si="30"/>
        <v>0</v>
      </c>
      <c r="BG37" s="77">
        <f t="shared" si="30"/>
        <v>0</v>
      </c>
      <c r="BH37" s="77">
        <f t="shared" si="30"/>
        <v>0</v>
      </c>
      <c r="BI37" s="77">
        <f t="shared" si="30"/>
        <v>0</v>
      </c>
      <c r="BJ37" s="77">
        <f t="shared" si="30"/>
        <v>0</v>
      </c>
      <c r="BK37" s="77">
        <f t="shared" si="30"/>
        <v>0</v>
      </c>
      <c r="BL37" s="77">
        <f t="shared" si="30"/>
        <v>0</v>
      </c>
      <c r="BM37" s="77">
        <f t="shared" si="30"/>
        <v>0</v>
      </c>
      <c r="BN37" s="77">
        <f t="shared" si="30"/>
        <v>0</v>
      </c>
      <c r="BO37" s="77">
        <f t="shared" si="30"/>
        <v>0</v>
      </c>
      <c r="BP37" s="77">
        <f t="shared" si="30"/>
        <v>0</v>
      </c>
      <c r="BQ37" s="77">
        <f t="shared" si="30"/>
        <v>0</v>
      </c>
      <c r="BR37" s="77">
        <f t="shared" si="30"/>
        <v>0</v>
      </c>
      <c r="BS37" s="77">
        <f t="shared" si="30"/>
        <v>0</v>
      </c>
      <c r="BT37" s="77">
        <f t="shared" si="30"/>
        <v>0</v>
      </c>
      <c r="BU37" s="77">
        <f t="shared" si="30"/>
        <v>0</v>
      </c>
      <c r="BV37" s="77">
        <f t="shared" si="30"/>
        <v>0</v>
      </c>
      <c r="BW37" s="77">
        <f t="shared" si="30"/>
        <v>0</v>
      </c>
      <c r="BX37" s="77">
        <f t="shared" ref="BX37:CF37" si="31">SUM(BX41,BX38)</f>
        <v>0</v>
      </c>
      <c r="BY37" s="77">
        <f t="shared" si="31"/>
        <v>0</v>
      </c>
      <c r="BZ37" s="77">
        <f t="shared" si="31"/>
        <v>0</v>
      </c>
      <c r="CA37" s="77">
        <f t="shared" si="31"/>
        <v>0</v>
      </c>
      <c r="CB37" s="77">
        <f t="shared" si="31"/>
        <v>0</v>
      </c>
      <c r="CC37" s="77">
        <f t="shared" si="31"/>
        <v>0</v>
      </c>
      <c r="CD37" s="77">
        <f t="shared" si="31"/>
        <v>0</v>
      </c>
      <c r="CE37" s="77">
        <f t="shared" si="31"/>
        <v>0</v>
      </c>
      <c r="CF37" s="77">
        <f t="shared" si="31"/>
        <v>0</v>
      </c>
      <c r="CG37" s="78">
        <f>SUM(CG41,CG38)</f>
        <v>0</v>
      </c>
      <c r="CH37" s="9"/>
      <c r="CI37" s="10"/>
      <c r="CJ37" s="46"/>
      <c r="CK37" s="46">
        <f t="shared" si="29"/>
        <v>1</v>
      </c>
      <c r="CL37" s="46"/>
      <c r="CM37" s="46"/>
      <c r="CN37" s="46"/>
      <c r="CO37" s="46"/>
    </row>
    <row r="38" spans="1:93" ht="14.1" customHeight="1" x14ac:dyDescent="0.3">
      <c r="A38" s="47">
        <f t="shared" si="10"/>
        <v>37</v>
      </c>
      <c r="B38" s="63"/>
      <c r="C38" s="63"/>
      <c r="D38" s="63"/>
      <c r="E38" s="63"/>
      <c r="F38" s="79" t="s">
        <v>35</v>
      </c>
      <c r="G38" s="80" t="s">
        <v>36</v>
      </c>
      <c r="H38" s="63"/>
      <c r="I38" s="63"/>
      <c r="J38" s="53">
        <f t="shared" si="11"/>
        <v>185765.22</v>
      </c>
      <c r="K38" s="77">
        <f>SUM(K39:K40)</f>
        <v>0</v>
      </c>
      <c r="L38" s="77">
        <f t="shared" ref="L38:BW38" si="32">SUM(L39:L40)</f>
        <v>0</v>
      </c>
      <c r="M38" s="77">
        <f t="shared" si="32"/>
        <v>0</v>
      </c>
      <c r="N38" s="77">
        <f t="shared" si="32"/>
        <v>0</v>
      </c>
      <c r="O38" s="77">
        <f t="shared" si="32"/>
        <v>0</v>
      </c>
      <c r="P38" s="77">
        <f t="shared" si="32"/>
        <v>0</v>
      </c>
      <c r="Q38" s="77">
        <f t="shared" si="32"/>
        <v>0</v>
      </c>
      <c r="R38" s="77">
        <f t="shared" si="32"/>
        <v>0</v>
      </c>
      <c r="S38" s="77">
        <f t="shared" si="32"/>
        <v>0</v>
      </c>
      <c r="T38" s="77">
        <f t="shared" si="32"/>
        <v>26894.14</v>
      </c>
      <c r="U38" s="77">
        <f t="shared" si="32"/>
        <v>154983.70000000001</v>
      </c>
      <c r="V38" s="77">
        <f t="shared" si="32"/>
        <v>0</v>
      </c>
      <c r="W38" s="77">
        <f t="shared" si="32"/>
        <v>0</v>
      </c>
      <c r="X38" s="77">
        <f t="shared" si="32"/>
        <v>0</v>
      </c>
      <c r="Y38" s="77">
        <f t="shared" si="32"/>
        <v>1390.37</v>
      </c>
      <c r="Z38" s="77">
        <f t="shared" si="32"/>
        <v>0</v>
      </c>
      <c r="AA38" s="77">
        <f t="shared" si="32"/>
        <v>0</v>
      </c>
      <c r="AB38" s="77">
        <f t="shared" si="32"/>
        <v>338.43</v>
      </c>
      <c r="AC38" s="77">
        <f t="shared" si="32"/>
        <v>0</v>
      </c>
      <c r="AD38" s="77">
        <f t="shared" si="32"/>
        <v>2158.58</v>
      </c>
      <c r="AE38" s="77">
        <f t="shared" si="32"/>
        <v>0</v>
      </c>
      <c r="AF38" s="77">
        <f t="shared" si="32"/>
        <v>0</v>
      </c>
      <c r="AG38" s="77">
        <f t="shared" si="32"/>
        <v>0</v>
      </c>
      <c r="AH38" s="77">
        <f t="shared" si="32"/>
        <v>0</v>
      </c>
      <c r="AI38" s="77">
        <f t="shared" si="32"/>
        <v>0</v>
      </c>
      <c r="AJ38" s="77">
        <f t="shared" si="32"/>
        <v>0</v>
      </c>
      <c r="AK38" s="77">
        <f t="shared" si="32"/>
        <v>0</v>
      </c>
      <c r="AL38" s="77">
        <f t="shared" si="32"/>
        <v>0</v>
      </c>
      <c r="AM38" s="77">
        <f t="shared" si="32"/>
        <v>0</v>
      </c>
      <c r="AN38" s="77">
        <f t="shared" si="32"/>
        <v>0</v>
      </c>
      <c r="AO38" s="77">
        <f t="shared" si="32"/>
        <v>0</v>
      </c>
      <c r="AP38" s="77">
        <f t="shared" si="32"/>
        <v>0</v>
      </c>
      <c r="AQ38" s="77">
        <f t="shared" si="32"/>
        <v>0</v>
      </c>
      <c r="AR38" s="77">
        <f t="shared" si="32"/>
        <v>0</v>
      </c>
      <c r="AS38" s="77">
        <f t="shared" si="32"/>
        <v>0</v>
      </c>
      <c r="AT38" s="77">
        <f t="shared" si="32"/>
        <v>0</v>
      </c>
      <c r="AU38" s="77">
        <f t="shared" si="32"/>
        <v>0</v>
      </c>
      <c r="AV38" s="77">
        <f t="shared" si="32"/>
        <v>0</v>
      </c>
      <c r="AW38" s="77">
        <f t="shared" si="32"/>
        <v>0</v>
      </c>
      <c r="AX38" s="77">
        <f t="shared" si="32"/>
        <v>0</v>
      </c>
      <c r="AY38" s="77">
        <f t="shared" si="32"/>
        <v>0</v>
      </c>
      <c r="AZ38" s="77">
        <f t="shared" si="32"/>
        <v>0</v>
      </c>
      <c r="BA38" s="77">
        <f t="shared" si="32"/>
        <v>0</v>
      </c>
      <c r="BB38" s="77">
        <f t="shared" si="32"/>
        <v>0</v>
      </c>
      <c r="BC38" s="77">
        <f t="shared" si="32"/>
        <v>0</v>
      </c>
      <c r="BD38" s="77">
        <f t="shared" si="32"/>
        <v>0</v>
      </c>
      <c r="BE38" s="77">
        <f t="shared" si="32"/>
        <v>0</v>
      </c>
      <c r="BF38" s="77">
        <f t="shared" si="32"/>
        <v>0</v>
      </c>
      <c r="BG38" s="77">
        <f t="shared" si="32"/>
        <v>0</v>
      </c>
      <c r="BH38" s="77">
        <f t="shared" si="32"/>
        <v>0</v>
      </c>
      <c r="BI38" s="77">
        <f t="shared" si="32"/>
        <v>0</v>
      </c>
      <c r="BJ38" s="77">
        <f t="shared" si="32"/>
        <v>0</v>
      </c>
      <c r="BK38" s="77">
        <f t="shared" si="32"/>
        <v>0</v>
      </c>
      <c r="BL38" s="77">
        <f t="shared" si="32"/>
        <v>0</v>
      </c>
      <c r="BM38" s="77">
        <f t="shared" si="32"/>
        <v>0</v>
      </c>
      <c r="BN38" s="77">
        <f t="shared" si="32"/>
        <v>0</v>
      </c>
      <c r="BO38" s="77">
        <f t="shared" si="32"/>
        <v>0</v>
      </c>
      <c r="BP38" s="77">
        <f t="shared" si="32"/>
        <v>0</v>
      </c>
      <c r="BQ38" s="77">
        <f t="shared" si="32"/>
        <v>0</v>
      </c>
      <c r="BR38" s="77">
        <f t="shared" si="32"/>
        <v>0</v>
      </c>
      <c r="BS38" s="77">
        <f t="shared" si="32"/>
        <v>0</v>
      </c>
      <c r="BT38" s="77">
        <f t="shared" si="32"/>
        <v>0</v>
      </c>
      <c r="BU38" s="77">
        <f t="shared" si="32"/>
        <v>0</v>
      </c>
      <c r="BV38" s="77">
        <f t="shared" si="32"/>
        <v>0</v>
      </c>
      <c r="BW38" s="77">
        <f t="shared" si="32"/>
        <v>0</v>
      </c>
      <c r="BX38" s="77">
        <f t="shared" ref="BX38:CF38" si="33">SUM(BX39:BX40)</f>
        <v>0</v>
      </c>
      <c r="BY38" s="77">
        <f t="shared" si="33"/>
        <v>0</v>
      </c>
      <c r="BZ38" s="77">
        <f t="shared" si="33"/>
        <v>0</v>
      </c>
      <c r="CA38" s="77">
        <f t="shared" si="33"/>
        <v>0</v>
      </c>
      <c r="CB38" s="77">
        <f t="shared" si="33"/>
        <v>0</v>
      </c>
      <c r="CC38" s="77">
        <f t="shared" si="33"/>
        <v>0</v>
      </c>
      <c r="CD38" s="77">
        <f t="shared" si="33"/>
        <v>0</v>
      </c>
      <c r="CE38" s="77">
        <f t="shared" si="33"/>
        <v>0</v>
      </c>
      <c r="CF38" s="77">
        <f t="shared" si="33"/>
        <v>0</v>
      </c>
      <c r="CG38" s="78">
        <f>SUM(CG39:CG40)</f>
        <v>0</v>
      </c>
      <c r="CH38" s="18"/>
      <c r="CI38" s="19"/>
      <c r="CK38" s="46">
        <f t="shared" si="29"/>
        <v>1</v>
      </c>
    </row>
    <row r="39" spans="1:93" ht="14.1" customHeight="1" x14ac:dyDescent="0.3">
      <c r="A39" s="47">
        <f t="shared" si="10"/>
        <v>38</v>
      </c>
      <c r="B39" s="63"/>
      <c r="C39" s="63"/>
      <c r="D39" s="63"/>
      <c r="E39" s="63"/>
      <c r="F39" s="68"/>
      <c r="G39" s="63" t="s">
        <v>37</v>
      </c>
      <c r="H39" s="82" t="s">
        <v>52</v>
      </c>
      <c r="I39" s="82"/>
      <c r="J39" s="53">
        <f t="shared" si="11"/>
        <v>185765.22</v>
      </c>
      <c r="K39" s="64"/>
      <c r="L39" s="64"/>
      <c r="M39" s="64"/>
      <c r="N39" s="64"/>
      <c r="O39" s="64"/>
      <c r="P39" s="64"/>
      <c r="Q39" s="64"/>
      <c r="R39" s="64"/>
      <c r="S39" s="64"/>
      <c r="T39" s="64">
        <v>26894.14</v>
      </c>
      <c r="U39" s="64">
        <v>154983.70000000001</v>
      </c>
      <c r="V39" s="64"/>
      <c r="W39" s="64"/>
      <c r="X39" s="64"/>
      <c r="Y39" s="64">
        <v>1390.37</v>
      </c>
      <c r="Z39" s="64"/>
      <c r="AA39" s="64"/>
      <c r="AB39" s="64">
        <v>338.43</v>
      </c>
      <c r="AC39" s="64"/>
      <c r="AD39" s="64">
        <v>2158.58</v>
      </c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5"/>
      <c r="CH39" s="18"/>
      <c r="CI39" s="19"/>
      <c r="CK39" s="46">
        <f t="shared" si="29"/>
        <v>0</v>
      </c>
    </row>
    <row r="40" spans="1:93" ht="14.1" customHeight="1" x14ac:dyDescent="0.3">
      <c r="A40" s="47">
        <f t="shared" si="10"/>
        <v>39</v>
      </c>
      <c r="B40" s="63"/>
      <c r="C40" s="63"/>
      <c r="D40" s="63"/>
      <c r="E40" s="63"/>
      <c r="F40" s="68"/>
      <c r="G40" s="63" t="s">
        <v>50</v>
      </c>
      <c r="H40" s="82" t="s">
        <v>53</v>
      </c>
      <c r="I40" s="82"/>
      <c r="J40" s="53">
        <f t="shared" si="11"/>
        <v>0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5"/>
      <c r="CH40" s="9"/>
      <c r="CI40" s="19"/>
      <c r="CK40" s="46">
        <f t="shared" si="29"/>
        <v>0</v>
      </c>
    </row>
    <row r="41" spans="1:93" ht="14.1" customHeight="1" x14ac:dyDescent="0.3">
      <c r="A41" s="47">
        <f t="shared" si="10"/>
        <v>40</v>
      </c>
      <c r="B41" s="63"/>
      <c r="C41" s="63"/>
      <c r="D41" s="63"/>
      <c r="E41" s="63"/>
      <c r="F41" s="79" t="s">
        <v>47</v>
      </c>
      <c r="G41" s="80" t="s">
        <v>48</v>
      </c>
      <c r="H41" s="63"/>
      <c r="I41" s="63"/>
      <c r="J41" s="53">
        <f t="shared" si="11"/>
        <v>0</v>
      </c>
      <c r="K41" s="77">
        <f>SUM(K42:K43)</f>
        <v>0</v>
      </c>
      <c r="L41" s="77">
        <f t="shared" ref="L41:BW41" si="34">SUM(L42:L43)</f>
        <v>0</v>
      </c>
      <c r="M41" s="77">
        <f t="shared" si="34"/>
        <v>0</v>
      </c>
      <c r="N41" s="77">
        <f t="shared" si="34"/>
        <v>0</v>
      </c>
      <c r="O41" s="77">
        <f t="shared" si="34"/>
        <v>0</v>
      </c>
      <c r="P41" s="77">
        <f t="shared" si="34"/>
        <v>0</v>
      </c>
      <c r="Q41" s="77">
        <f t="shared" si="34"/>
        <v>0</v>
      </c>
      <c r="R41" s="77">
        <f t="shared" si="34"/>
        <v>0</v>
      </c>
      <c r="S41" s="77">
        <f t="shared" si="34"/>
        <v>0</v>
      </c>
      <c r="T41" s="77">
        <f t="shared" si="34"/>
        <v>0</v>
      </c>
      <c r="U41" s="77">
        <f t="shared" si="34"/>
        <v>0</v>
      </c>
      <c r="V41" s="77">
        <f t="shared" si="34"/>
        <v>0</v>
      </c>
      <c r="W41" s="77">
        <f t="shared" si="34"/>
        <v>0</v>
      </c>
      <c r="X41" s="77">
        <f t="shared" si="34"/>
        <v>0</v>
      </c>
      <c r="Y41" s="77">
        <f t="shared" si="34"/>
        <v>0</v>
      </c>
      <c r="Z41" s="77">
        <f t="shared" si="34"/>
        <v>0</v>
      </c>
      <c r="AA41" s="77">
        <f t="shared" si="34"/>
        <v>0</v>
      </c>
      <c r="AB41" s="77">
        <f t="shared" si="34"/>
        <v>0</v>
      </c>
      <c r="AC41" s="77">
        <f t="shared" si="34"/>
        <v>0</v>
      </c>
      <c r="AD41" s="77">
        <f t="shared" si="34"/>
        <v>0</v>
      </c>
      <c r="AE41" s="77">
        <f t="shared" si="34"/>
        <v>0</v>
      </c>
      <c r="AF41" s="77">
        <f t="shared" si="34"/>
        <v>0</v>
      </c>
      <c r="AG41" s="77">
        <f t="shared" si="34"/>
        <v>0</v>
      </c>
      <c r="AH41" s="77">
        <f t="shared" si="34"/>
        <v>0</v>
      </c>
      <c r="AI41" s="77">
        <f t="shared" si="34"/>
        <v>0</v>
      </c>
      <c r="AJ41" s="77">
        <f t="shared" si="34"/>
        <v>0</v>
      </c>
      <c r="AK41" s="77">
        <f t="shared" si="34"/>
        <v>0</v>
      </c>
      <c r="AL41" s="77">
        <f t="shared" si="34"/>
        <v>0</v>
      </c>
      <c r="AM41" s="77">
        <f t="shared" si="34"/>
        <v>0</v>
      </c>
      <c r="AN41" s="77">
        <f t="shared" si="34"/>
        <v>0</v>
      </c>
      <c r="AO41" s="77">
        <f t="shared" si="34"/>
        <v>0</v>
      </c>
      <c r="AP41" s="77">
        <f t="shared" si="34"/>
        <v>0</v>
      </c>
      <c r="AQ41" s="77">
        <f t="shared" si="34"/>
        <v>0</v>
      </c>
      <c r="AR41" s="77">
        <f t="shared" si="34"/>
        <v>0</v>
      </c>
      <c r="AS41" s="77">
        <f t="shared" si="34"/>
        <v>0</v>
      </c>
      <c r="AT41" s="77">
        <f t="shared" si="34"/>
        <v>0</v>
      </c>
      <c r="AU41" s="77">
        <f t="shared" si="34"/>
        <v>0</v>
      </c>
      <c r="AV41" s="77">
        <f t="shared" si="34"/>
        <v>0</v>
      </c>
      <c r="AW41" s="77">
        <f t="shared" si="34"/>
        <v>0</v>
      </c>
      <c r="AX41" s="77">
        <f t="shared" si="34"/>
        <v>0</v>
      </c>
      <c r="AY41" s="77">
        <f t="shared" si="34"/>
        <v>0</v>
      </c>
      <c r="AZ41" s="77">
        <f t="shared" si="34"/>
        <v>0</v>
      </c>
      <c r="BA41" s="77">
        <f t="shared" si="34"/>
        <v>0</v>
      </c>
      <c r="BB41" s="77">
        <f t="shared" si="34"/>
        <v>0</v>
      </c>
      <c r="BC41" s="77">
        <f t="shared" si="34"/>
        <v>0</v>
      </c>
      <c r="BD41" s="77">
        <f t="shared" si="34"/>
        <v>0</v>
      </c>
      <c r="BE41" s="77">
        <f t="shared" si="34"/>
        <v>0</v>
      </c>
      <c r="BF41" s="77">
        <f t="shared" si="34"/>
        <v>0</v>
      </c>
      <c r="BG41" s="77">
        <f t="shared" si="34"/>
        <v>0</v>
      </c>
      <c r="BH41" s="77">
        <f t="shared" si="34"/>
        <v>0</v>
      </c>
      <c r="BI41" s="77">
        <f t="shared" si="34"/>
        <v>0</v>
      </c>
      <c r="BJ41" s="77">
        <f t="shared" si="34"/>
        <v>0</v>
      </c>
      <c r="BK41" s="77">
        <f t="shared" si="34"/>
        <v>0</v>
      </c>
      <c r="BL41" s="77">
        <f t="shared" si="34"/>
        <v>0</v>
      </c>
      <c r="BM41" s="77">
        <f t="shared" si="34"/>
        <v>0</v>
      </c>
      <c r="BN41" s="77">
        <f t="shared" si="34"/>
        <v>0</v>
      </c>
      <c r="BO41" s="77">
        <f t="shared" si="34"/>
        <v>0</v>
      </c>
      <c r="BP41" s="77">
        <f t="shared" si="34"/>
        <v>0</v>
      </c>
      <c r="BQ41" s="77">
        <f t="shared" si="34"/>
        <v>0</v>
      </c>
      <c r="BR41" s="77">
        <f t="shared" si="34"/>
        <v>0</v>
      </c>
      <c r="BS41" s="77">
        <f t="shared" si="34"/>
        <v>0</v>
      </c>
      <c r="BT41" s="77">
        <f t="shared" si="34"/>
        <v>0</v>
      </c>
      <c r="BU41" s="77">
        <f t="shared" si="34"/>
        <v>0</v>
      </c>
      <c r="BV41" s="77">
        <f t="shared" si="34"/>
        <v>0</v>
      </c>
      <c r="BW41" s="77">
        <f t="shared" si="34"/>
        <v>0</v>
      </c>
      <c r="BX41" s="77">
        <f t="shared" ref="BX41:CF41" si="35">SUM(BX42:BX43)</f>
        <v>0</v>
      </c>
      <c r="BY41" s="77">
        <f t="shared" si="35"/>
        <v>0</v>
      </c>
      <c r="BZ41" s="77">
        <f t="shared" si="35"/>
        <v>0</v>
      </c>
      <c r="CA41" s="77">
        <f t="shared" si="35"/>
        <v>0</v>
      </c>
      <c r="CB41" s="77">
        <f t="shared" si="35"/>
        <v>0</v>
      </c>
      <c r="CC41" s="77">
        <f t="shared" si="35"/>
        <v>0</v>
      </c>
      <c r="CD41" s="77">
        <f t="shared" si="35"/>
        <v>0</v>
      </c>
      <c r="CE41" s="77">
        <f t="shared" si="35"/>
        <v>0</v>
      </c>
      <c r="CF41" s="77">
        <f t="shared" si="35"/>
        <v>0</v>
      </c>
      <c r="CG41" s="78">
        <f>SUM(CG42:CG43)</f>
        <v>0</v>
      </c>
      <c r="CH41" s="18"/>
      <c r="CI41" s="19"/>
      <c r="CK41" s="46">
        <f t="shared" si="29"/>
        <v>0</v>
      </c>
    </row>
    <row r="42" spans="1:93" ht="14.1" customHeight="1" x14ac:dyDescent="0.3">
      <c r="A42" s="47">
        <f t="shared" si="10"/>
        <v>41</v>
      </c>
      <c r="B42" s="63"/>
      <c r="C42" s="63"/>
      <c r="D42" s="63"/>
      <c r="E42" s="63"/>
      <c r="F42" s="68"/>
      <c r="G42" s="63" t="s">
        <v>37</v>
      </c>
      <c r="H42" s="82" t="s">
        <v>52</v>
      </c>
      <c r="I42" s="82"/>
      <c r="J42" s="53">
        <f t="shared" si="11"/>
        <v>0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5"/>
      <c r="CH42" s="18"/>
      <c r="CI42" s="19"/>
      <c r="CK42" s="46">
        <f t="shared" si="29"/>
        <v>0</v>
      </c>
    </row>
    <row r="43" spans="1:93" s="11" customFormat="1" ht="12.95" customHeight="1" x14ac:dyDescent="0.3">
      <c r="A43" s="47">
        <f t="shared" si="10"/>
        <v>42</v>
      </c>
      <c r="B43" s="63"/>
      <c r="C43" s="63"/>
      <c r="D43" s="63"/>
      <c r="E43" s="63"/>
      <c r="F43" s="68"/>
      <c r="G43" s="63" t="s">
        <v>50</v>
      </c>
      <c r="H43" s="82" t="s">
        <v>53</v>
      </c>
      <c r="I43" s="82"/>
      <c r="J43" s="53">
        <f t="shared" si="11"/>
        <v>0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5"/>
      <c r="CH43" s="18"/>
      <c r="CI43" s="85"/>
      <c r="CK43" s="46">
        <f t="shared" si="29"/>
        <v>0</v>
      </c>
    </row>
    <row r="44" spans="1:93" s="11" customFormat="1" ht="12.95" customHeight="1" x14ac:dyDescent="0.3">
      <c r="A44" s="47">
        <f t="shared" si="10"/>
        <v>43</v>
      </c>
      <c r="B44" s="68"/>
      <c r="C44" s="68"/>
      <c r="D44" s="68"/>
      <c r="E44" s="68"/>
      <c r="F44" s="68"/>
      <c r="G44" s="68"/>
      <c r="H44" s="68"/>
      <c r="I44" s="69"/>
      <c r="J44" s="70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2"/>
      <c r="CH44" s="18"/>
      <c r="CI44" s="85"/>
      <c r="CK44" s="46"/>
    </row>
    <row r="45" spans="1:93" s="11" customFormat="1" ht="12.95" customHeight="1" x14ac:dyDescent="0.3">
      <c r="A45" s="47">
        <f t="shared" si="10"/>
        <v>44</v>
      </c>
      <c r="B45" s="63"/>
      <c r="C45" s="63"/>
      <c r="D45" s="57" t="s">
        <v>29</v>
      </c>
      <c r="E45" s="58" t="s">
        <v>54</v>
      </c>
      <c r="F45" s="59"/>
      <c r="G45" s="60"/>
      <c r="H45" s="60"/>
      <c r="I45" s="60"/>
      <c r="J45" s="53">
        <f t="shared" si="11"/>
        <v>0</v>
      </c>
      <c r="K45" s="54">
        <f>SUM(K46,K77)</f>
        <v>0</v>
      </c>
      <c r="L45" s="54">
        <f t="shared" ref="L45:BW45" si="36">SUM(L46,L77)</f>
        <v>0</v>
      </c>
      <c r="M45" s="54">
        <f t="shared" si="36"/>
        <v>0</v>
      </c>
      <c r="N45" s="54">
        <f t="shared" si="36"/>
        <v>0</v>
      </c>
      <c r="O45" s="54">
        <f t="shared" si="36"/>
        <v>0</v>
      </c>
      <c r="P45" s="54">
        <f t="shared" si="36"/>
        <v>0</v>
      </c>
      <c r="Q45" s="54">
        <f t="shared" si="36"/>
        <v>0</v>
      </c>
      <c r="R45" s="54">
        <f t="shared" si="36"/>
        <v>0</v>
      </c>
      <c r="S45" s="54">
        <f t="shared" si="36"/>
        <v>0</v>
      </c>
      <c r="T45" s="54">
        <f t="shared" si="36"/>
        <v>0</v>
      </c>
      <c r="U45" s="54">
        <f t="shared" si="36"/>
        <v>0</v>
      </c>
      <c r="V45" s="54">
        <f t="shared" si="36"/>
        <v>0</v>
      </c>
      <c r="W45" s="54">
        <f t="shared" si="36"/>
        <v>0</v>
      </c>
      <c r="X45" s="54">
        <f t="shared" si="36"/>
        <v>0</v>
      </c>
      <c r="Y45" s="54">
        <f t="shared" si="36"/>
        <v>0</v>
      </c>
      <c r="Z45" s="54">
        <f t="shared" si="36"/>
        <v>0</v>
      </c>
      <c r="AA45" s="54">
        <f t="shared" si="36"/>
        <v>0</v>
      </c>
      <c r="AB45" s="54">
        <f t="shared" si="36"/>
        <v>0</v>
      </c>
      <c r="AC45" s="54">
        <f t="shared" si="36"/>
        <v>0</v>
      </c>
      <c r="AD45" s="54">
        <f t="shared" si="36"/>
        <v>0</v>
      </c>
      <c r="AE45" s="54">
        <f t="shared" si="36"/>
        <v>0</v>
      </c>
      <c r="AF45" s="54">
        <f t="shared" si="36"/>
        <v>0</v>
      </c>
      <c r="AG45" s="54">
        <f t="shared" si="36"/>
        <v>0</v>
      </c>
      <c r="AH45" s="54">
        <f t="shared" si="36"/>
        <v>0</v>
      </c>
      <c r="AI45" s="54">
        <f t="shared" si="36"/>
        <v>0</v>
      </c>
      <c r="AJ45" s="54">
        <f t="shared" si="36"/>
        <v>0</v>
      </c>
      <c r="AK45" s="54">
        <f t="shared" si="36"/>
        <v>0</v>
      </c>
      <c r="AL45" s="54">
        <f t="shared" si="36"/>
        <v>0</v>
      </c>
      <c r="AM45" s="54">
        <f t="shared" si="36"/>
        <v>0</v>
      </c>
      <c r="AN45" s="54">
        <f t="shared" si="36"/>
        <v>0</v>
      </c>
      <c r="AO45" s="54">
        <f t="shared" si="36"/>
        <v>0</v>
      </c>
      <c r="AP45" s="54">
        <f t="shared" si="36"/>
        <v>0</v>
      </c>
      <c r="AQ45" s="54">
        <f t="shared" si="36"/>
        <v>0</v>
      </c>
      <c r="AR45" s="54">
        <f t="shared" si="36"/>
        <v>0</v>
      </c>
      <c r="AS45" s="54">
        <f t="shared" si="36"/>
        <v>0</v>
      </c>
      <c r="AT45" s="54">
        <f t="shared" si="36"/>
        <v>0</v>
      </c>
      <c r="AU45" s="54">
        <f t="shared" si="36"/>
        <v>0</v>
      </c>
      <c r="AV45" s="54">
        <f t="shared" si="36"/>
        <v>0</v>
      </c>
      <c r="AW45" s="54">
        <f t="shared" si="36"/>
        <v>0</v>
      </c>
      <c r="AX45" s="54">
        <f t="shared" si="36"/>
        <v>0</v>
      </c>
      <c r="AY45" s="54">
        <f t="shared" si="36"/>
        <v>0</v>
      </c>
      <c r="AZ45" s="54">
        <f t="shared" si="36"/>
        <v>0</v>
      </c>
      <c r="BA45" s="54">
        <f t="shared" si="36"/>
        <v>0</v>
      </c>
      <c r="BB45" s="54">
        <f t="shared" si="36"/>
        <v>0</v>
      </c>
      <c r="BC45" s="54">
        <f t="shared" si="36"/>
        <v>0</v>
      </c>
      <c r="BD45" s="54">
        <f t="shared" si="36"/>
        <v>0</v>
      </c>
      <c r="BE45" s="54">
        <f t="shared" si="36"/>
        <v>0</v>
      </c>
      <c r="BF45" s="54">
        <f t="shared" si="36"/>
        <v>0</v>
      </c>
      <c r="BG45" s="54">
        <f t="shared" si="36"/>
        <v>0</v>
      </c>
      <c r="BH45" s="54">
        <f t="shared" si="36"/>
        <v>0</v>
      </c>
      <c r="BI45" s="54">
        <f t="shared" si="36"/>
        <v>0</v>
      </c>
      <c r="BJ45" s="54">
        <f t="shared" si="36"/>
        <v>0</v>
      </c>
      <c r="BK45" s="54">
        <f t="shared" si="36"/>
        <v>0</v>
      </c>
      <c r="BL45" s="54">
        <f t="shared" si="36"/>
        <v>0</v>
      </c>
      <c r="BM45" s="54">
        <f t="shared" si="36"/>
        <v>0</v>
      </c>
      <c r="BN45" s="54">
        <f t="shared" si="36"/>
        <v>0</v>
      </c>
      <c r="BO45" s="54">
        <f t="shared" si="36"/>
        <v>0</v>
      </c>
      <c r="BP45" s="54">
        <f t="shared" si="36"/>
        <v>0</v>
      </c>
      <c r="BQ45" s="54">
        <f t="shared" si="36"/>
        <v>0</v>
      </c>
      <c r="BR45" s="54">
        <f t="shared" si="36"/>
        <v>0</v>
      </c>
      <c r="BS45" s="54">
        <f t="shared" si="36"/>
        <v>0</v>
      </c>
      <c r="BT45" s="54">
        <f t="shared" si="36"/>
        <v>0</v>
      </c>
      <c r="BU45" s="54">
        <f t="shared" si="36"/>
        <v>0</v>
      </c>
      <c r="BV45" s="54">
        <f t="shared" si="36"/>
        <v>0</v>
      </c>
      <c r="BW45" s="54">
        <f t="shared" si="36"/>
        <v>0</v>
      </c>
      <c r="BX45" s="54">
        <f t="shared" ref="BX45:CF45" si="37">SUM(BX46,BX77)</f>
        <v>0</v>
      </c>
      <c r="BY45" s="54">
        <f t="shared" si="37"/>
        <v>0</v>
      </c>
      <c r="BZ45" s="54">
        <f t="shared" si="37"/>
        <v>0</v>
      </c>
      <c r="CA45" s="54">
        <f t="shared" si="37"/>
        <v>0</v>
      </c>
      <c r="CB45" s="54">
        <f t="shared" si="37"/>
        <v>0</v>
      </c>
      <c r="CC45" s="54">
        <f t="shared" si="37"/>
        <v>0</v>
      </c>
      <c r="CD45" s="54">
        <f t="shared" si="37"/>
        <v>0</v>
      </c>
      <c r="CE45" s="54">
        <f t="shared" si="37"/>
        <v>0</v>
      </c>
      <c r="CF45" s="54">
        <f t="shared" si="37"/>
        <v>0</v>
      </c>
      <c r="CG45" s="55">
        <f>SUM(CG46,CG77)</f>
        <v>0</v>
      </c>
      <c r="CH45" s="18"/>
      <c r="CI45" s="85"/>
      <c r="CK45" s="46"/>
    </row>
    <row r="46" spans="1:93" s="11" customFormat="1" ht="12.95" customHeight="1" x14ac:dyDescent="0.3">
      <c r="A46" s="47">
        <f t="shared" si="10"/>
        <v>45</v>
      </c>
      <c r="B46" s="63"/>
      <c r="C46" s="63"/>
      <c r="D46" s="63"/>
      <c r="E46" s="61" t="s">
        <v>15</v>
      </c>
      <c r="F46" s="76" t="s">
        <v>14</v>
      </c>
      <c r="G46" s="63"/>
      <c r="H46" s="63"/>
      <c r="I46" s="63"/>
      <c r="J46" s="53">
        <f t="shared" si="11"/>
        <v>0</v>
      </c>
      <c r="K46" s="54">
        <f>SUM(K47,K60)</f>
        <v>0</v>
      </c>
      <c r="L46" s="54">
        <f t="shared" ref="L46:BW46" si="38">SUM(L47,L60)</f>
        <v>0</v>
      </c>
      <c r="M46" s="54">
        <f t="shared" si="38"/>
        <v>0</v>
      </c>
      <c r="N46" s="54">
        <f t="shared" si="38"/>
        <v>0</v>
      </c>
      <c r="O46" s="54">
        <f t="shared" si="38"/>
        <v>0</v>
      </c>
      <c r="P46" s="54">
        <f t="shared" si="38"/>
        <v>0</v>
      </c>
      <c r="Q46" s="54">
        <f t="shared" si="38"/>
        <v>0</v>
      </c>
      <c r="R46" s="54">
        <f t="shared" si="38"/>
        <v>0</v>
      </c>
      <c r="S46" s="54">
        <f t="shared" si="38"/>
        <v>0</v>
      </c>
      <c r="T46" s="54">
        <f t="shared" si="38"/>
        <v>0</v>
      </c>
      <c r="U46" s="54">
        <f t="shared" si="38"/>
        <v>0</v>
      </c>
      <c r="V46" s="54">
        <f t="shared" si="38"/>
        <v>0</v>
      </c>
      <c r="W46" s="54">
        <f t="shared" si="38"/>
        <v>0</v>
      </c>
      <c r="X46" s="54">
        <f t="shared" si="38"/>
        <v>0</v>
      </c>
      <c r="Y46" s="54">
        <f t="shared" si="38"/>
        <v>0</v>
      </c>
      <c r="Z46" s="54">
        <f t="shared" si="38"/>
        <v>0</v>
      </c>
      <c r="AA46" s="54">
        <f t="shared" si="38"/>
        <v>0</v>
      </c>
      <c r="AB46" s="54">
        <f t="shared" si="38"/>
        <v>0</v>
      </c>
      <c r="AC46" s="54">
        <f t="shared" si="38"/>
        <v>0</v>
      </c>
      <c r="AD46" s="54">
        <f t="shared" si="38"/>
        <v>0</v>
      </c>
      <c r="AE46" s="54">
        <f t="shared" si="38"/>
        <v>0</v>
      </c>
      <c r="AF46" s="54">
        <f t="shared" si="38"/>
        <v>0</v>
      </c>
      <c r="AG46" s="54">
        <f t="shared" si="38"/>
        <v>0</v>
      </c>
      <c r="AH46" s="54">
        <f t="shared" si="38"/>
        <v>0</v>
      </c>
      <c r="AI46" s="54">
        <f t="shared" si="38"/>
        <v>0</v>
      </c>
      <c r="AJ46" s="54">
        <f t="shared" si="38"/>
        <v>0</v>
      </c>
      <c r="AK46" s="54">
        <f t="shared" si="38"/>
        <v>0</v>
      </c>
      <c r="AL46" s="54">
        <f t="shared" si="38"/>
        <v>0</v>
      </c>
      <c r="AM46" s="54">
        <f t="shared" si="38"/>
        <v>0</v>
      </c>
      <c r="AN46" s="54">
        <f t="shared" si="38"/>
        <v>0</v>
      </c>
      <c r="AO46" s="54">
        <f t="shared" si="38"/>
        <v>0</v>
      </c>
      <c r="AP46" s="54">
        <f t="shared" si="38"/>
        <v>0</v>
      </c>
      <c r="AQ46" s="54">
        <f t="shared" si="38"/>
        <v>0</v>
      </c>
      <c r="AR46" s="54">
        <f t="shared" si="38"/>
        <v>0</v>
      </c>
      <c r="AS46" s="54">
        <f t="shared" si="38"/>
        <v>0</v>
      </c>
      <c r="AT46" s="54">
        <f t="shared" si="38"/>
        <v>0</v>
      </c>
      <c r="AU46" s="54">
        <f t="shared" si="38"/>
        <v>0</v>
      </c>
      <c r="AV46" s="54">
        <f t="shared" si="38"/>
        <v>0</v>
      </c>
      <c r="AW46" s="54">
        <f t="shared" si="38"/>
        <v>0</v>
      </c>
      <c r="AX46" s="54">
        <f t="shared" si="38"/>
        <v>0</v>
      </c>
      <c r="AY46" s="54">
        <f t="shared" si="38"/>
        <v>0</v>
      </c>
      <c r="AZ46" s="54">
        <f t="shared" si="38"/>
        <v>0</v>
      </c>
      <c r="BA46" s="54">
        <f t="shared" si="38"/>
        <v>0</v>
      </c>
      <c r="BB46" s="54">
        <f t="shared" si="38"/>
        <v>0</v>
      </c>
      <c r="BC46" s="54">
        <f t="shared" si="38"/>
        <v>0</v>
      </c>
      <c r="BD46" s="54">
        <f t="shared" si="38"/>
        <v>0</v>
      </c>
      <c r="BE46" s="54">
        <f t="shared" si="38"/>
        <v>0</v>
      </c>
      <c r="BF46" s="54">
        <f t="shared" si="38"/>
        <v>0</v>
      </c>
      <c r="BG46" s="54">
        <f t="shared" si="38"/>
        <v>0</v>
      </c>
      <c r="BH46" s="54">
        <f t="shared" si="38"/>
        <v>0</v>
      </c>
      <c r="BI46" s="54">
        <f t="shared" si="38"/>
        <v>0</v>
      </c>
      <c r="BJ46" s="54">
        <f t="shared" si="38"/>
        <v>0</v>
      </c>
      <c r="BK46" s="54">
        <f t="shared" si="38"/>
        <v>0</v>
      </c>
      <c r="BL46" s="54">
        <f t="shared" si="38"/>
        <v>0</v>
      </c>
      <c r="BM46" s="54">
        <f t="shared" si="38"/>
        <v>0</v>
      </c>
      <c r="BN46" s="54">
        <f t="shared" si="38"/>
        <v>0</v>
      </c>
      <c r="BO46" s="54">
        <f t="shared" si="38"/>
        <v>0</v>
      </c>
      <c r="BP46" s="54">
        <f t="shared" si="38"/>
        <v>0</v>
      </c>
      <c r="BQ46" s="54">
        <f t="shared" si="38"/>
        <v>0</v>
      </c>
      <c r="BR46" s="54">
        <f t="shared" si="38"/>
        <v>0</v>
      </c>
      <c r="BS46" s="54">
        <f t="shared" si="38"/>
        <v>0</v>
      </c>
      <c r="BT46" s="54">
        <f t="shared" si="38"/>
        <v>0</v>
      </c>
      <c r="BU46" s="54">
        <f t="shared" si="38"/>
        <v>0</v>
      </c>
      <c r="BV46" s="54">
        <f t="shared" si="38"/>
        <v>0</v>
      </c>
      <c r="BW46" s="54">
        <f t="shared" si="38"/>
        <v>0</v>
      </c>
      <c r="BX46" s="54">
        <f t="shared" ref="BX46:CF46" si="39">SUM(BX47,BX60)</f>
        <v>0</v>
      </c>
      <c r="BY46" s="54">
        <f t="shared" si="39"/>
        <v>0</v>
      </c>
      <c r="BZ46" s="54">
        <f t="shared" si="39"/>
        <v>0</v>
      </c>
      <c r="CA46" s="54">
        <f t="shared" si="39"/>
        <v>0</v>
      </c>
      <c r="CB46" s="54">
        <f t="shared" si="39"/>
        <v>0</v>
      </c>
      <c r="CC46" s="54">
        <f t="shared" si="39"/>
        <v>0</v>
      </c>
      <c r="CD46" s="54">
        <f t="shared" si="39"/>
        <v>0</v>
      </c>
      <c r="CE46" s="54">
        <f t="shared" si="39"/>
        <v>0</v>
      </c>
      <c r="CF46" s="54">
        <f t="shared" si="39"/>
        <v>0</v>
      </c>
      <c r="CG46" s="55">
        <f>SUM(CG47,CG60)</f>
        <v>0</v>
      </c>
      <c r="CH46" s="18"/>
      <c r="CI46" s="85"/>
      <c r="CK46" s="46"/>
    </row>
    <row r="47" spans="1:93" s="11" customFormat="1" ht="12.95" customHeight="1" x14ac:dyDescent="0.3">
      <c r="A47" s="47">
        <f t="shared" si="10"/>
        <v>46</v>
      </c>
      <c r="B47" s="63"/>
      <c r="C47" s="63"/>
      <c r="D47" s="63"/>
      <c r="E47" s="63"/>
      <c r="F47" s="79" t="s">
        <v>35</v>
      </c>
      <c r="G47" s="80" t="s">
        <v>36</v>
      </c>
      <c r="H47" s="63"/>
      <c r="I47" s="63"/>
      <c r="J47" s="53">
        <f t="shared" si="11"/>
        <v>0</v>
      </c>
      <c r="K47" s="54">
        <f>SUM(K48,K52,K56)</f>
        <v>0</v>
      </c>
      <c r="L47" s="54">
        <f t="shared" ref="L47:BW47" si="40">SUM(L48,L52,L56)</f>
        <v>0</v>
      </c>
      <c r="M47" s="54">
        <f t="shared" si="40"/>
        <v>0</v>
      </c>
      <c r="N47" s="54">
        <f t="shared" si="40"/>
        <v>0</v>
      </c>
      <c r="O47" s="54">
        <f t="shared" si="40"/>
        <v>0</v>
      </c>
      <c r="P47" s="54">
        <f t="shared" si="40"/>
        <v>0</v>
      </c>
      <c r="Q47" s="54">
        <f t="shared" si="40"/>
        <v>0</v>
      </c>
      <c r="R47" s="54">
        <f t="shared" si="40"/>
        <v>0</v>
      </c>
      <c r="S47" s="54">
        <f t="shared" si="40"/>
        <v>0</v>
      </c>
      <c r="T47" s="54">
        <f t="shared" si="40"/>
        <v>0</v>
      </c>
      <c r="U47" s="54">
        <f t="shared" si="40"/>
        <v>0</v>
      </c>
      <c r="V47" s="54">
        <f t="shared" si="40"/>
        <v>0</v>
      </c>
      <c r="W47" s="54">
        <f t="shared" si="40"/>
        <v>0</v>
      </c>
      <c r="X47" s="54">
        <f t="shared" si="40"/>
        <v>0</v>
      </c>
      <c r="Y47" s="54">
        <f t="shared" si="40"/>
        <v>0</v>
      </c>
      <c r="Z47" s="54">
        <f t="shared" si="40"/>
        <v>0</v>
      </c>
      <c r="AA47" s="54">
        <f t="shared" si="40"/>
        <v>0</v>
      </c>
      <c r="AB47" s="54">
        <f t="shared" si="40"/>
        <v>0</v>
      </c>
      <c r="AC47" s="54">
        <f t="shared" si="40"/>
        <v>0</v>
      </c>
      <c r="AD47" s="54">
        <f t="shared" si="40"/>
        <v>0</v>
      </c>
      <c r="AE47" s="54">
        <f t="shared" si="40"/>
        <v>0</v>
      </c>
      <c r="AF47" s="54">
        <f t="shared" si="40"/>
        <v>0</v>
      </c>
      <c r="AG47" s="54">
        <f t="shared" si="40"/>
        <v>0</v>
      </c>
      <c r="AH47" s="54">
        <f t="shared" si="40"/>
        <v>0</v>
      </c>
      <c r="AI47" s="54">
        <f t="shared" si="40"/>
        <v>0</v>
      </c>
      <c r="AJ47" s="54">
        <f t="shared" si="40"/>
        <v>0</v>
      </c>
      <c r="AK47" s="54">
        <f t="shared" si="40"/>
        <v>0</v>
      </c>
      <c r="AL47" s="54">
        <f t="shared" si="40"/>
        <v>0</v>
      </c>
      <c r="AM47" s="54">
        <f t="shared" si="40"/>
        <v>0</v>
      </c>
      <c r="AN47" s="54">
        <f t="shared" si="40"/>
        <v>0</v>
      </c>
      <c r="AO47" s="54">
        <f t="shared" si="40"/>
        <v>0</v>
      </c>
      <c r="AP47" s="54">
        <f t="shared" si="40"/>
        <v>0</v>
      </c>
      <c r="AQ47" s="54">
        <f t="shared" si="40"/>
        <v>0</v>
      </c>
      <c r="AR47" s="54">
        <f t="shared" si="40"/>
        <v>0</v>
      </c>
      <c r="AS47" s="54">
        <f t="shared" si="40"/>
        <v>0</v>
      </c>
      <c r="AT47" s="54">
        <f t="shared" si="40"/>
        <v>0</v>
      </c>
      <c r="AU47" s="54">
        <f t="shared" si="40"/>
        <v>0</v>
      </c>
      <c r="AV47" s="54">
        <f t="shared" si="40"/>
        <v>0</v>
      </c>
      <c r="AW47" s="54">
        <f t="shared" si="40"/>
        <v>0</v>
      </c>
      <c r="AX47" s="54">
        <f t="shared" si="40"/>
        <v>0</v>
      </c>
      <c r="AY47" s="54">
        <f t="shared" si="40"/>
        <v>0</v>
      </c>
      <c r="AZ47" s="54">
        <f t="shared" si="40"/>
        <v>0</v>
      </c>
      <c r="BA47" s="54">
        <f t="shared" si="40"/>
        <v>0</v>
      </c>
      <c r="BB47" s="54">
        <f t="shared" si="40"/>
        <v>0</v>
      </c>
      <c r="BC47" s="54">
        <f t="shared" si="40"/>
        <v>0</v>
      </c>
      <c r="BD47" s="54">
        <f t="shared" si="40"/>
        <v>0</v>
      </c>
      <c r="BE47" s="54">
        <f t="shared" si="40"/>
        <v>0</v>
      </c>
      <c r="BF47" s="54">
        <f t="shared" si="40"/>
        <v>0</v>
      </c>
      <c r="BG47" s="54">
        <f t="shared" si="40"/>
        <v>0</v>
      </c>
      <c r="BH47" s="54">
        <f t="shared" si="40"/>
        <v>0</v>
      </c>
      <c r="BI47" s="54">
        <f t="shared" si="40"/>
        <v>0</v>
      </c>
      <c r="BJ47" s="54">
        <f t="shared" si="40"/>
        <v>0</v>
      </c>
      <c r="BK47" s="54">
        <f t="shared" si="40"/>
        <v>0</v>
      </c>
      <c r="BL47" s="54">
        <f t="shared" si="40"/>
        <v>0</v>
      </c>
      <c r="BM47" s="54">
        <f t="shared" si="40"/>
        <v>0</v>
      </c>
      <c r="BN47" s="54">
        <f t="shared" si="40"/>
        <v>0</v>
      </c>
      <c r="BO47" s="54">
        <f t="shared" si="40"/>
        <v>0</v>
      </c>
      <c r="BP47" s="54">
        <f t="shared" si="40"/>
        <v>0</v>
      </c>
      <c r="BQ47" s="54">
        <f t="shared" si="40"/>
        <v>0</v>
      </c>
      <c r="BR47" s="54">
        <f t="shared" si="40"/>
        <v>0</v>
      </c>
      <c r="BS47" s="54">
        <f t="shared" si="40"/>
        <v>0</v>
      </c>
      <c r="BT47" s="54">
        <f t="shared" si="40"/>
        <v>0</v>
      </c>
      <c r="BU47" s="54">
        <f t="shared" si="40"/>
        <v>0</v>
      </c>
      <c r="BV47" s="54">
        <f t="shared" si="40"/>
        <v>0</v>
      </c>
      <c r="BW47" s="54">
        <f t="shared" si="40"/>
        <v>0</v>
      </c>
      <c r="BX47" s="54">
        <f t="shared" ref="BX47:CF47" si="41">SUM(BX48,BX52,BX56)</f>
        <v>0</v>
      </c>
      <c r="BY47" s="54">
        <f t="shared" si="41"/>
        <v>0</v>
      </c>
      <c r="BZ47" s="54">
        <f t="shared" si="41"/>
        <v>0</v>
      </c>
      <c r="CA47" s="54">
        <f t="shared" si="41"/>
        <v>0</v>
      </c>
      <c r="CB47" s="54">
        <f t="shared" si="41"/>
        <v>0</v>
      </c>
      <c r="CC47" s="54">
        <f t="shared" si="41"/>
        <v>0</v>
      </c>
      <c r="CD47" s="54">
        <f t="shared" si="41"/>
        <v>0</v>
      </c>
      <c r="CE47" s="54">
        <f t="shared" si="41"/>
        <v>0</v>
      </c>
      <c r="CF47" s="54">
        <f t="shared" si="41"/>
        <v>0</v>
      </c>
      <c r="CG47" s="55">
        <f>SUM(CG48,CG52,CG56)</f>
        <v>0</v>
      </c>
      <c r="CH47" s="18"/>
      <c r="CI47" s="85"/>
      <c r="CK47" s="46"/>
    </row>
    <row r="48" spans="1:93" s="11" customFormat="1" ht="12.95" customHeight="1" x14ac:dyDescent="0.3">
      <c r="A48" s="47">
        <f t="shared" si="10"/>
        <v>47</v>
      </c>
      <c r="B48" s="61"/>
      <c r="C48" s="61"/>
      <c r="D48" s="61"/>
      <c r="E48" s="61"/>
      <c r="F48" s="79"/>
      <c r="G48" s="63" t="s">
        <v>37</v>
      </c>
      <c r="H48" s="82" t="s">
        <v>55</v>
      </c>
      <c r="I48" s="82"/>
      <c r="J48" s="53">
        <f t="shared" si="11"/>
        <v>0</v>
      </c>
      <c r="K48" s="77">
        <f>SUM(K49:K51)</f>
        <v>0</v>
      </c>
      <c r="L48" s="77">
        <f t="shared" ref="L48:BW48" si="42">SUM(L49:L51)</f>
        <v>0</v>
      </c>
      <c r="M48" s="77">
        <f t="shared" si="42"/>
        <v>0</v>
      </c>
      <c r="N48" s="77">
        <f t="shared" si="42"/>
        <v>0</v>
      </c>
      <c r="O48" s="77">
        <f t="shared" si="42"/>
        <v>0</v>
      </c>
      <c r="P48" s="77">
        <f t="shared" si="42"/>
        <v>0</v>
      </c>
      <c r="Q48" s="77">
        <f t="shared" si="42"/>
        <v>0</v>
      </c>
      <c r="R48" s="77">
        <f t="shared" si="42"/>
        <v>0</v>
      </c>
      <c r="S48" s="77">
        <f t="shared" si="42"/>
        <v>0</v>
      </c>
      <c r="T48" s="77">
        <f t="shared" si="42"/>
        <v>0</v>
      </c>
      <c r="U48" s="77">
        <f t="shared" si="42"/>
        <v>0</v>
      </c>
      <c r="V48" s="77">
        <f t="shared" si="42"/>
        <v>0</v>
      </c>
      <c r="W48" s="77">
        <f t="shared" si="42"/>
        <v>0</v>
      </c>
      <c r="X48" s="77">
        <f t="shared" si="42"/>
        <v>0</v>
      </c>
      <c r="Y48" s="77">
        <f t="shared" si="42"/>
        <v>0</v>
      </c>
      <c r="Z48" s="77">
        <f t="shared" si="42"/>
        <v>0</v>
      </c>
      <c r="AA48" s="77">
        <f t="shared" si="42"/>
        <v>0</v>
      </c>
      <c r="AB48" s="77">
        <f t="shared" si="42"/>
        <v>0</v>
      </c>
      <c r="AC48" s="77">
        <f t="shared" si="42"/>
        <v>0</v>
      </c>
      <c r="AD48" s="77">
        <f t="shared" si="42"/>
        <v>0</v>
      </c>
      <c r="AE48" s="77">
        <f t="shared" si="42"/>
        <v>0</v>
      </c>
      <c r="AF48" s="77">
        <f t="shared" si="42"/>
        <v>0</v>
      </c>
      <c r="AG48" s="77">
        <f t="shared" si="42"/>
        <v>0</v>
      </c>
      <c r="AH48" s="77">
        <f t="shared" si="42"/>
        <v>0</v>
      </c>
      <c r="AI48" s="77">
        <f t="shared" si="42"/>
        <v>0</v>
      </c>
      <c r="AJ48" s="77">
        <f t="shared" si="42"/>
        <v>0</v>
      </c>
      <c r="AK48" s="77">
        <f t="shared" si="42"/>
        <v>0</v>
      </c>
      <c r="AL48" s="77">
        <f t="shared" si="42"/>
        <v>0</v>
      </c>
      <c r="AM48" s="77">
        <f t="shared" si="42"/>
        <v>0</v>
      </c>
      <c r="AN48" s="77">
        <f t="shared" si="42"/>
        <v>0</v>
      </c>
      <c r="AO48" s="77">
        <f t="shared" si="42"/>
        <v>0</v>
      </c>
      <c r="AP48" s="77">
        <f t="shared" si="42"/>
        <v>0</v>
      </c>
      <c r="AQ48" s="77">
        <f t="shared" si="42"/>
        <v>0</v>
      </c>
      <c r="AR48" s="77">
        <f t="shared" si="42"/>
        <v>0</v>
      </c>
      <c r="AS48" s="77">
        <f t="shared" si="42"/>
        <v>0</v>
      </c>
      <c r="AT48" s="77">
        <f t="shared" si="42"/>
        <v>0</v>
      </c>
      <c r="AU48" s="77">
        <f t="shared" si="42"/>
        <v>0</v>
      </c>
      <c r="AV48" s="77">
        <f t="shared" si="42"/>
        <v>0</v>
      </c>
      <c r="AW48" s="77">
        <f t="shared" si="42"/>
        <v>0</v>
      </c>
      <c r="AX48" s="77">
        <f t="shared" si="42"/>
        <v>0</v>
      </c>
      <c r="AY48" s="77">
        <f t="shared" si="42"/>
        <v>0</v>
      </c>
      <c r="AZ48" s="77">
        <f t="shared" si="42"/>
        <v>0</v>
      </c>
      <c r="BA48" s="77">
        <f t="shared" si="42"/>
        <v>0</v>
      </c>
      <c r="BB48" s="77">
        <f t="shared" si="42"/>
        <v>0</v>
      </c>
      <c r="BC48" s="77">
        <f t="shared" si="42"/>
        <v>0</v>
      </c>
      <c r="BD48" s="77">
        <f t="shared" si="42"/>
        <v>0</v>
      </c>
      <c r="BE48" s="77">
        <f t="shared" si="42"/>
        <v>0</v>
      </c>
      <c r="BF48" s="77">
        <f t="shared" si="42"/>
        <v>0</v>
      </c>
      <c r="BG48" s="77">
        <f t="shared" si="42"/>
        <v>0</v>
      </c>
      <c r="BH48" s="77">
        <f t="shared" si="42"/>
        <v>0</v>
      </c>
      <c r="BI48" s="77">
        <f t="shared" si="42"/>
        <v>0</v>
      </c>
      <c r="BJ48" s="77">
        <f t="shared" si="42"/>
        <v>0</v>
      </c>
      <c r="BK48" s="77">
        <f t="shared" si="42"/>
        <v>0</v>
      </c>
      <c r="BL48" s="77">
        <f t="shared" si="42"/>
        <v>0</v>
      </c>
      <c r="BM48" s="77">
        <f t="shared" si="42"/>
        <v>0</v>
      </c>
      <c r="BN48" s="77">
        <f t="shared" si="42"/>
        <v>0</v>
      </c>
      <c r="BO48" s="77">
        <f t="shared" si="42"/>
        <v>0</v>
      </c>
      <c r="BP48" s="77">
        <f t="shared" si="42"/>
        <v>0</v>
      </c>
      <c r="BQ48" s="77">
        <f t="shared" si="42"/>
        <v>0</v>
      </c>
      <c r="BR48" s="77">
        <f t="shared" si="42"/>
        <v>0</v>
      </c>
      <c r="BS48" s="77">
        <f t="shared" si="42"/>
        <v>0</v>
      </c>
      <c r="BT48" s="77">
        <f t="shared" si="42"/>
        <v>0</v>
      </c>
      <c r="BU48" s="77">
        <f t="shared" si="42"/>
        <v>0</v>
      </c>
      <c r="BV48" s="77">
        <f t="shared" si="42"/>
        <v>0</v>
      </c>
      <c r="BW48" s="77">
        <f t="shared" si="42"/>
        <v>0</v>
      </c>
      <c r="BX48" s="77">
        <f t="shared" ref="BX48:CF48" si="43">SUM(BX49:BX51)</f>
        <v>0</v>
      </c>
      <c r="BY48" s="77">
        <f t="shared" si="43"/>
        <v>0</v>
      </c>
      <c r="BZ48" s="77">
        <f t="shared" si="43"/>
        <v>0</v>
      </c>
      <c r="CA48" s="77">
        <f t="shared" si="43"/>
        <v>0</v>
      </c>
      <c r="CB48" s="77">
        <f t="shared" si="43"/>
        <v>0</v>
      </c>
      <c r="CC48" s="77">
        <f t="shared" si="43"/>
        <v>0</v>
      </c>
      <c r="CD48" s="77">
        <f t="shared" si="43"/>
        <v>0</v>
      </c>
      <c r="CE48" s="77">
        <f t="shared" si="43"/>
        <v>0</v>
      </c>
      <c r="CF48" s="77">
        <f t="shared" si="43"/>
        <v>0</v>
      </c>
      <c r="CG48" s="78">
        <f>SUM(CG49:CG51)</f>
        <v>0</v>
      </c>
      <c r="CH48" s="18"/>
      <c r="CI48" s="85"/>
      <c r="CK48" s="46"/>
    </row>
    <row r="49" spans="1:89" s="11" customFormat="1" ht="12.95" customHeight="1" x14ac:dyDescent="0.3">
      <c r="A49" s="47">
        <f t="shared" si="10"/>
        <v>48</v>
      </c>
      <c r="B49" s="63"/>
      <c r="C49" s="63"/>
      <c r="D49" s="63"/>
      <c r="E49" s="63"/>
      <c r="F49" s="68"/>
      <c r="G49" s="63"/>
      <c r="H49" s="68" t="s">
        <v>56</v>
      </c>
      <c r="I49" s="68" t="s">
        <v>57</v>
      </c>
      <c r="J49" s="53">
        <f t="shared" si="11"/>
        <v>0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4"/>
      <c r="CH49" s="18"/>
      <c r="CI49" s="85"/>
      <c r="CK49" s="46"/>
    </row>
    <row r="50" spans="1:89" s="11" customFormat="1" ht="12.95" customHeight="1" x14ac:dyDescent="0.3">
      <c r="A50" s="47">
        <f t="shared" si="10"/>
        <v>49</v>
      </c>
      <c r="B50" s="61"/>
      <c r="C50" s="61"/>
      <c r="D50" s="61"/>
      <c r="E50" s="61"/>
      <c r="F50" s="79"/>
      <c r="G50" s="63"/>
      <c r="H50" s="63" t="s">
        <v>58</v>
      </c>
      <c r="I50" s="63" t="s">
        <v>59</v>
      </c>
      <c r="J50" s="53">
        <f t="shared" si="11"/>
        <v>0</v>
      </c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4"/>
      <c r="CH50" s="18"/>
      <c r="CI50" s="85"/>
      <c r="CK50" s="46"/>
    </row>
    <row r="51" spans="1:89" s="11" customFormat="1" ht="12.95" customHeight="1" x14ac:dyDescent="0.3">
      <c r="A51" s="47">
        <f t="shared" si="10"/>
        <v>50</v>
      </c>
      <c r="B51" s="61"/>
      <c r="C51" s="61"/>
      <c r="D51" s="61"/>
      <c r="E51" s="61"/>
      <c r="F51" s="79"/>
      <c r="G51" s="63"/>
      <c r="H51" s="63" t="s">
        <v>60</v>
      </c>
      <c r="I51" s="63" t="s">
        <v>61</v>
      </c>
      <c r="J51" s="53">
        <f t="shared" si="11"/>
        <v>0</v>
      </c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4"/>
      <c r="CH51" s="18"/>
      <c r="CI51" s="85"/>
      <c r="CK51" s="46"/>
    </row>
    <row r="52" spans="1:89" s="11" customFormat="1" ht="12.95" customHeight="1" x14ac:dyDescent="0.3">
      <c r="A52" s="47">
        <f t="shared" si="10"/>
        <v>51</v>
      </c>
      <c r="B52" s="61"/>
      <c r="C52" s="61"/>
      <c r="D52" s="61"/>
      <c r="E52" s="61"/>
      <c r="F52" s="79"/>
      <c r="G52" s="63" t="s">
        <v>50</v>
      </c>
      <c r="H52" s="63" t="s">
        <v>62</v>
      </c>
      <c r="I52" s="63"/>
      <c r="J52" s="53">
        <f t="shared" si="11"/>
        <v>0</v>
      </c>
      <c r="K52" s="77">
        <f>SUM(K53:K55)</f>
        <v>0</v>
      </c>
      <c r="L52" s="77">
        <f t="shared" ref="L52:BW52" si="44">SUM(L53:L55)</f>
        <v>0</v>
      </c>
      <c r="M52" s="77">
        <f t="shared" si="44"/>
        <v>0</v>
      </c>
      <c r="N52" s="77">
        <f t="shared" si="44"/>
        <v>0</v>
      </c>
      <c r="O52" s="77">
        <f t="shared" si="44"/>
        <v>0</v>
      </c>
      <c r="P52" s="77">
        <f t="shared" si="44"/>
        <v>0</v>
      </c>
      <c r="Q52" s="77">
        <f t="shared" si="44"/>
        <v>0</v>
      </c>
      <c r="R52" s="77">
        <f t="shared" si="44"/>
        <v>0</v>
      </c>
      <c r="S52" s="77">
        <f t="shared" si="44"/>
        <v>0</v>
      </c>
      <c r="T52" s="77">
        <f t="shared" si="44"/>
        <v>0</v>
      </c>
      <c r="U52" s="77">
        <f t="shared" si="44"/>
        <v>0</v>
      </c>
      <c r="V52" s="77">
        <f t="shared" si="44"/>
        <v>0</v>
      </c>
      <c r="W52" s="77">
        <f t="shared" si="44"/>
        <v>0</v>
      </c>
      <c r="X52" s="77">
        <f t="shared" si="44"/>
        <v>0</v>
      </c>
      <c r="Y52" s="77">
        <f t="shared" si="44"/>
        <v>0</v>
      </c>
      <c r="Z52" s="77">
        <f t="shared" si="44"/>
        <v>0</v>
      </c>
      <c r="AA52" s="77">
        <f t="shared" si="44"/>
        <v>0</v>
      </c>
      <c r="AB52" s="77">
        <f t="shared" si="44"/>
        <v>0</v>
      </c>
      <c r="AC52" s="77">
        <f t="shared" si="44"/>
        <v>0</v>
      </c>
      <c r="AD52" s="77">
        <f t="shared" si="44"/>
        <v>0</v>
      </c>
      <c r="AE52" s="77">
        <f t="shared" si="44"/>
        <v>0</v>
      </c>
      <c r="AF52" s="77">
        <f t="shared" si="44"/>
        <v>0</v>
      </c>
      <c r="AG52" s="77">
        <f t="shared" si="44"/>
        <v>0</v>
      </c>
      <c r="AH52" s="77">
        <f t="shared" si="44"/>
        <v>0</v>
      </c>
      <c r="AI52" s="77">
        <f t="shared" si="44"/>
        <v>0</v>
      </c>
      <c r="AJ52" s="77">
        <f t="shared" si="44"/>
        <v>0</v>
      </c>
      <c r="AK52" s="77">
        <f t="shared" si="44"/>
        <v>0</v>
      </c>
      <c r="AL52" s="77">
        <f t="shared" si="44"/>
        <v>0</v>
      </c>
      <c r="AM52" s="77">
        <f t="shared" si="44"/>
        <v>0</v>
      </c>
      <c r="AN52" s="77">
        <f t="shared" si="44"/>
        <v>0</v>
      </c>
      <c r="AO52" s="77">
        <f t="shared" si="44"/>
        <v>0</v>
      </c>
      <c r="AP52" s="77">
        <f t="shared" si="44"/>
        <v>0</v>
      </c>
      <c r="AQ52" s="77">
        <f t="shared" si="44"/>
        <v>0</v>
      </c>
      <c r="AR52" s="77">
        <f t="shared" si="44"/>
        <v>0</v>
      </c>
      <c r="AS52" s="77">
        <f t="shared" si="44"/>
        <v>0</v>
      </c>
      <c r="AT52" s="77">
        <f t="shared" si="44"/>
        <v>0</v>
      </c>
      <c r="AU52" s="77">
        <f t="shared" si="44"/>
        <v>0</v>
      </c>
      <c r="AV52" s="77">
        <f t="shared" si="44"/>
        <v>0</v>
      </c>
      <c r="AW52" s="77">
        <f t="shared" si="44"/>
        <v>0</v>
      </c>
      <c r="AX52" s="77">
        <f t="shared" si="44"/>
        <v>0</v>
      </c>
      <c r="AY52" s="77">
        <f t="shared" si="44"/>
        <v>0</v>
      </c>
      <c r="AZ52" s="77">
        <f t="shared" si="44"/>
        <v>0</v>
      </c>
      <c r="BA52" s="77">
        <f t="shared" si="44"/>
        <v>0</v>
      </c>
      <c r="BB52" s="77">
        <f t="shared" si="44"/>
        <v>0</v>
      </c>
      <c r="BC52" s="77">
        <f t="shared" si="44"/>
        <v>0</v>
      </c>
      <c r="BD52" s="77">
        <f t="shared" si="44"/>
        <v>0</v>
      </c>
      <c r="BE52" s="77">
        <f t="shared" si="44"/>
        <v>0</v>
      </c>
      <c r="BF52" s="77">
        <f t="shared" si="44"/>
        <v>0</v>
      </c>
      <c r="BG52" s="77">
        <f t="shared" si="44"/>
        <v>0</v>
      </c>
      <c r="BH52" s="77">
        <f t="shared" si="44"/>
        <v>0</v>
      </c>
      <c r="BI52" s="77">
        <f t="shared" si="44"/>
        <v>0</v>
      </c>
      <c r="BJ52" s="77">
        <f t="shared" si="44"/>
        <v>0</v>
      </c>
      <c r="BK52" s="77">
        <f t="shared" si="44"/>
        <v>0</v>
      </c>
      <c r="BL52" s="77">
        <f t="shared" si="44"/>
        <v>0</v>
      </c>
      <c r="BM52" s="77">
        <f t="shared" si="44"/>
        <v>0</v>
      </c>
      <c r="BN52" s="77">
        <f t="shared" si="44"/>
        <v>0</v>
      </c>
      <c r="BO52" s="77">
        <f t="shared" si="44"/>
        <v>0</v>
      </c>
      <c r="BP52" s="77">
        <f t="shared" si="44"/>
        <v>0</v>
      </c>
      <c r="BQ52" s="77">
        <f t="shared" si="44"/>
        <v>0</v>
      </c>
      <c r="BR52" s="77">
        <f t="shared" si="44"/>
        <v>0</v>
      </c>
      <c r="BS52" s="77">
        <f t="shared" si="44"/>
        <v>0</v>
      </c>
      <c r="BT52" s="77">
        <f t="shared" si="44"/>
        <v>0</v>
      </c>
      <c r="BU52" s="77">
        <f t="shared" si="44"/>
        <v>0</v>
      </c>
      <c r="BV52" s="77">
        <f t="shared" si="44"/>
        <v>0</v>
      </c>
      <c r="BW52" s="77">
        <f t="shared" si="44"/>
        <v>0</v>
      </c>
      <c r="BX52" s="77">
        <f t="shared" ref="BX52:CF52" si="45">SUM(BX53:BX55)</f>
        <v>0</v>
      </c>
      <c r="BY52" s="77">
        <f t="shared" si="45"/>
        <v>0</v>
      </c>
      <c r="BZ52" s="77">
        <f t="shared" si="45"/>
        <v>0</v>
      </c>
      <c r="CA52" s="77">
        <f t="shared" si="45"/>
        <v>0</v>
      </c>
      <c r="CB52" s="77">
        <f t="shared" si="45"/>
        <v>0</v>
      </c>
      <c r="CC52" s="77">
        <f t="shared" si="45"/>
        <v>0</v>
      </c>
      <c r="CD52" s="77">
        <f t="shared" si="45"/>
        <v>0</v>
      </c>
      <c r="CE52" s="77">
        <f t="shared" si="45"/>
        <v>0</v>
      </c>
      <c r="CF52" s="77">
        <f t="shared" si="45"/>
        <v>0</v>
      </c>
      <c r="CG52" s="78">
        <f>SUM(CG53:CG55)</f>
        <v>0</v>
      </c>
      <c r="CH52" s="18"/>
      <c r="CI52" s="85"/>
      <c r="CK52" s="46"/>
    </row>
    <row r="53" spans="1:89" s="11" customFormat="1" ht="12.95" customHeight="1" x14ac:dyDescent="0.3">
      <c r="A53" s="47">
        <f t="shared" si="10"/>
        <v>52</v>
      </c>
      <c r="B53" s="63"/>
      <c r="C53" s="63"/>
      <c r="D53" s="63"/>
      <c r="E53" s="63"/>
      <c r="F53" s="68"/>
      <c r="G53" s="63"/>
      <c r="H53" s="68" t="s">
        <v>56</v>
      </c>
      <c r="I53" s="68" t="s">
        <v>57</v>
      </c>
      <c r="J53" s="53">
        <f t="shared" si="11"/>
        <v>0</v>
      </c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4"/>
      <c r="CH53" s="18"/>
      <c r="CI53" s="85"/>
      <c r="CK53" s="46"/>
    </row>
    <row r="54" spans="1:89" s="11" customFormat="1" ht="12.95" customHeight="1" x14ac:dyDescent="0.3">
      <c r="A54" s="47">
        <f t="shared" si="10"/>
        <v>53</v>
      </c>
      <c r="B54" s="61"/>
      <c r="C54" s="61"/>
      <c r="D54" s="61"/>
      <c r="E54" s="61"/>
      <c r="F54" s="79"/>
      <c r="G54" s="63"/>
      <c r="H54" s="63" t="s">
        <v>58</v>
      </c>
      <c r="I54" s="63" t="s">
        <v>59</v>
      </c>
      <c r="J54" s="53">
        <f t="shared" si="11"/>
        <v>0</v>
      </c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4"/>
      <c r="CH54" s="18"/>
      <c r="CI54" s="85"/>
      <c r="CK54" s="46"/>
    </row>
    <row r="55" spans="1:89" s="11" customFormat="1" ht="12.95" customHeight="1" x14ac:dyDescent="0.3">
      <c r="A55" s="47">
        <f t="shared" si="10"/>
        <v>54</v>
      </c>
      <c r="B55" s="61"/>
      <c r="C55" s="61"/>
      <c r="D55" s="61"/>
      <c r="E55" s="61"/>
      <c r="F55" s="79"/>
      <c r="G55" s="63"/>
      <c r="H55" s="63" t="s">
        <v>60</v>
      </c>
      <c r="I55" s="63" t="s">
        <v>61</v>
      </c>
      <c r="J55" s="53">
        <f t="shared" si="11"/>
        <v>0</v>
      </c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4"/>
      <c r="CH55" s="18"/>
      <c r="CI55" s="85"/>
      <c r="CK55" s="46"/>
    </row>
    <row r="56" spans="1:89" s="11" customFormat="1" ht="12.95" customHeight="1" x14ac:dyDescent="0.3">
      <c r="A56" s="47">
        <f t="shared" si="10"/>
        <v>55</v>
      </c>
      <c r="B56" s="63"/>
      <c r="C56" s="63"/>
      <c r="D56" s="63"/>
      <c r="E56" s="63"/>
      <c r="F56" s="68"/>
      <c r="G56" s="63" t="s">
        <v>39</v>
      </c>
      <c r="H56" s="82" t="s">
        <v>63</v>
      </c>
      <c r="I56" s="63"/>
      <c r="J56" s="53">
        <f t="shared" si="11"/>
        <v>0</v>
      </c>
      <c r="K56" s="77">
        <f>SUM(K57:K59)</f>
        <v>0</v>
      </c>
      <c r="L56" s="77">
        <f t="shared" ref="L56:BW56" si="46">SUM(L57:L59)</f>
        <v>0</v>
      </c>
      <c r="M56" s="77">
        <f t="shared" si="46"/>
        <v>0</v>
      </c>
      <c r="N56" s="77">
        <f t="shared" si="46"/>
        <v>0</v>
      </c>
      <c r="O56" s="77">
        <f t="shared" si="46"/>
        <v>0</v>
      </c>
      <c r="P56" s="77">
        <f t="shared" si="46"/>
        <v>0</v>
      </c>
      <c r="Q56" s="77">
        <f t="shared" si="46"/>
        <v>0</v>
      </c>
      <c r="R56" s="77">
        <f t="shared" si="46"/>
        <v>0</v>
      </c>
      <c r="S56" s="77">
        <f t="shared" si="46"/>
        <v>0</v>
      </c>
      <c r="T56" s="77">
        <f t="shared" si="46"/>
        <v>0</v>
      </c>
      <c r="U56" s="77">
        <f t="shared" si="46"/>
        <v>0</v>
      </c>
      <c r="V56" s="77">
        <f t="shared" si="46"/>
        <v>0</v>
      </c>
      <c r="W56" s="77">
        <f t="shared" si="46"/>
        <v>0</v>
      </c>
      <c r="X56" s="77">
        <f t="shared" si="46"/>
        <v>0</v>
      </c>
      <c r="Y56" s="77">
        <f t="shared" si="46"/>
        <v>0</v>
      </c>
      <c r="Z56" s="77">
        <f t="shared" si="46"/>
        <v>0</v>
      </c>
      <c r="AA56" s="77">
        <f t="shared" si="46"/>
        <v>0</v>
      </c>
      <c r="AB56" s="77">
        <f t="shared" si="46"/>
        <v>0</v>
      </c>
      <c r="AC56" s="77">
        <f t="shared" si="46"/>
        <v>0</v>
      </c>
      <c r="AD56" s="77">
        <f t="shared" si="46"/>
        <v>0</v>
      </c>
      <c r="AE56" s="77">
        <f t="shared" si="46"/>
        <v>0</v>
      </c>
      <c r="AF56" s="77">
        <f t="shared" si="46"/>
        <v>0</v>
      </c>
      <c r="AG56" s="77">
        <f t="shared" si="46"/>
        <v>0</v>
      </c>
      <c r="AH56" s="77">
        <f t="shared" si="46"/>
        <v>0</v>
      </c>
      <c r="AI56" s="77">
        <f t="shared" si="46"/>
        <v>0</v>
      </c>
      <c r="AJ56" s="77">
        <f t="shared" si="46"/>
        <v>0</v>
      </c>
      <c r="AK56" s="77">
        <f t="shared" si="46"/>
        <v>0</v>
      </c>
      <c r="AL56" s="77">
        <f t="shared" si="46"/>
        <v>0</v>
      </c>
      <c r="AM56" s="77">
        <f t="shared" si="46"/>
        <v>0</v>
      </c>
      <c r="AN56" s="77">
        <f t="shared" si="46"/>
        <v>0</v>
      </c>
      <c r="AO56" s="77">
        <f t="shared" si="46"/>
        <v>0</v>
      </c>
      <c r="AP56" s="77">
        <f t="shared" si="46"/>
        <v>0</v>
      </c>
      <c r="AQ56" s="77">
        <f t="shared" si="46"/>
        <v>0</v>
      </c>
      <c r="AR56" s="77">
        <f t="shared" si="46"/>
        <v>0</v>
      </c>
      <c r="AS56" s="77">
        <f t="shared" si="46"/>
        <v>0</v>
      </c>
      <c r="AT56" s="77">
        <f t="shared" si="46"/>
        <v>0</v>
      </c>
      <c r="AU56" s="77">
        <f t="shared" si="46"/>
        <v>0</v>
      </c>
      <c r="AV56" s="77">
        <f t="shared" si="46"/>
        <v>0</v>
      </c>
      <c r="AW56" s="77">
        <f t="shared" si="46"/>
        <v>0</v>
      </c>
      <c r="AX56" s="77">
        <f t="shared" si="46"/>
        <v>0</v>
      </c>
      <c r="AY56" s="77">
        <f t="shared" si="46"/>
        <v>0</v>
      </c>
      <c r="AZ56" s="77">
        <f t="shared" si="46"/>
        <v>0</v>
      </c>
      <c r="BA56" s="77">
        <f t="shared" si="46"/>
        <v>0</v>
      </c>
      <c r="BB56" s="77">
        <f t="shared" si="46"/>
        <v>0</v>
      </c>
      <c r="BC56" s="77">
        <f t="shared" si="46"/>
        <v>0</v>
      </c>
      <c r="BD56" s="77">
        <f t="shared" si="46"/>
        <v>0</v>
      </c>
      <c r="BE56" s="77">
        <f t="shared" si="46"/>
        <v>0</v>
      </c>
      <c r="BF56" s="77">
        <f t="shared" si="46"/>
        <v>0</v>
      </c>
      <c r="BG56" s="77">
        <f t="shared" si="46"/>
        <v>0</v>
      </c>
      <c r="BH56" s="77">
        <f t="shared" si="46"/>
        <v>0</v>
      </c>
      <c r="BI56" s="77">
        <f t="shared" si="46"/>
        <v>0</v>
      </c>
      <c r="BJ56" s="77">
        <f t="shared" si="46"/>
        <v>0</v>
      </c>
      <c r="BK56" s="77">
        <f t="shared" si="46"/>
        <v>0</v>
      </c>
      <c r="BL56" s="77">
        <f t="shared" si="46"/>
        <v>0</v>
      </c>
      <c r="BM56" s="77">
        <f t="shared" si="46"/>
        <v>0</v>
      </c>
      <c r="BN56" s="77">
        <f t="shared" si="46"/>
        <v>0</v>
      </c>
      <c r="BO56" s="77">
        <f t="shared" si="46"/>
        <v>0</v>
      </c>
      <c r="BP56" s="77">
        <f t="shared" si="46"/>
        <v>0</v>
      </c>
      <c r="BQ56" s="77">
        <f t="shared" si="46"/>
        <v>0</v>
      </c>
      <c r="BR56" s="77">
        <f t="shared" si="46"/>
        <v>0</v>
      </c>
      <c r="BS56" s="77">
        <f t="shared" si="46"/>
        <v>0</v>
      </c>
      <c r="BT56" s="77">
        <f t="shared" si="46"/>
        <v>0</v>
      </c>
      <c r="BU56" s="77">
        <f t="shared" si="46"/>
        <v>0</v>
      </c>
      <c r="BV56" s="77">
        <f t="shared" si="46"/>
        <v>0</v>
      </c>
      <c r="BW56" s="77">
        <f t="shared" si="46"/>
        <v>0</v>
      </c>
      <c r="BX56" s="77">
        <f t="shared" ref="BX56:CF56" si="47">SUM(BX57:BX59)</f>
        <v>0</v>
      </c>
      <c r="BY56" s="77">
        <f t="shared" si="47"/>
        <v>0</v>
      </c>
      <c r="BZ56" s="77">
        <f t="shared" si="47"/>
        <v>0</v>
      </c>
      <c r="CA56" s="77">
        <f t="shared" si="47"/>
        <v>0</v>
      </c>
      <c r="CB56" s="77">
        <f t="shared" si="47"/>
        <v>0</v>
      </c>
      <c r="CC56" s="77">
        <f t="shared" si="47"/>
        <v>0</v>
      </c>
      <c r="CD56" s="77">
        <f t="shared" si="47"/>
        <v>0</v>
      </c>
      <c r="CE56" s="77">
        <f t="shared" si="47"/>
        <v>0</v>
      </c>
      <c r="CF56" s="77">
        <f t="shared" si="47"/>
        <v>0</v>
      </c>
      <c r="CG56" s="78">
        <f>SUM(CG57:CG59)</f>
        <v>0</v>
      </c>
      <c r="CH56" s="18"/>
      <c r="CI56" s="85"/>
      <c r="CK56" s="46"/>
    </row>
    <row r="57" spans="1:89" s="11" customFormat="1" ht="12.95" customHeight="1" x14ac:dyDescent="0.3">
      <c r="A57" s="47">
        <f t="shared" si="10"/>
        <v>56</v>
      </c>
      <c r="B57" s="63"/>
      <c r="C57" s="63"/>
      <c r="D57" s="63"/>
      <c r="E57" s="63"/>
      <c r="F57" s="68"/>
      <c r="G57" s="63"/>
      <c r="H57" s="68" t="s">
        <v>56</v>
      </c>
      <c r="I57" s="68" t="s">
        <v>57</v>
      </c>
      <c r="J57" s="53">
        <f t="shared" si="11"/>
        <v>0</v>
      </c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4"/>
      <c r="CH57" s="18"/>
      <c r="CI57" s="85"/>
      <c r="CK57" s="46"/>
    </row>
    <row r="58" spans="1:89" s="11" customFormat="1" ht="12.95" customHeight="1" x14ac:dyDescent="0.3">
      <c r="A58" s="47">
        <f t="shared" si="10"/>
        <v>57</v>
      </c>
      <c r="B58" s="63"/>
      <c r="C58" s="63"/>
      <c r="D58" s="63"/>
      <c r="E58" s="63"/>
      <c r="F58" s="68"/>
      <c r="G58" s="63"/>
      <c r="H58" s="63" t="s">
        <v>58</v>
      </c>
      <c r="I58" s="63" t="s">
        <v>59</v>
      </c>
      <c r="J58" s="53">
        <f t="shared" si="11"/>
        <v>0</v>
      </c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4"/>
      <c r="CH58" s="18"/>
      <c r="CI58" s="85"/>
      <c r="CK58" s="46"/>
    </row>
    <row r="59" spans="1:89" s="11" customFormat="1" ht="12.95" customHeight="1" x14ac:dyDescent="0.3">
      <c r="A59" s="47">
        <f t="shared" si="10"/>
        <v>58</v>
      </c>
      <c r="B59" s="63"/>
      <c r="C59" s="63"/>
      <c r="D59" s="63"/>
      <c r="E59" s="63"/>
      <c r="F59" s="68"/>
      <c r="G59" s="63"/>
      <c r="H59" s="63" t="s">
        <v>60</v>
      </c>
      <c r="I59" s="63" t="s">
        <v>61</v>
      </c>
      <c r="J59" s="53">
        <f t="shared" si="11"/>
        <v>0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4"/>
      <c r="CH59" s="18"/>
      <c r="CI59" s="85"/>
      <c r="CK59" s="46"/>
    </row>
    <row r="60" spans="1:89" s="11" customFormat="1" ht="12.95" customHeight="1" x14ac:dyDescent="0.3">
      <c r="A60" s="47">
        <f t="shared" si="10"/>
        <v>59</v>
      </c>
      <c r="B60" s="63"/>
      <c r="C60" s="63"/>
      <c r="D60" s="63"/>
      <c r="E60" s="63"/>
      <c r="F60" s="79" t="s">
        <v>47</v>
      </c>
      <c r="G60" s="80" t="s">
        <v>48</v>
      </c>
      <c r="H60" s="63"/>
      <c r="I60" s="63"/>
      <c r="J60" s="53">
        <f t="shared" si="11"/>
        <v>0</v>
      </c>
      <c r="K60" s="54">
        <f>SUM(K61,K65,K73,K69)</f>
        <v>0</v>
      </c>
      <c r="L60" s="54">
        <f t="shared" ref="L60:BW60" si="48">SUM(L61,L65,L73,L69)</f>
        <v>0</v>
      </c>
      <c r="M60" s="54">
        <f t="shared" si="48"/>
        <v>0</v>
      </c>
      <c r="N60" s="54">
        <f t="shared" si="48"/>
        <v>0</v>
      </c>
      <c r="O60" s="54">
        <f t="shared" si="48"/>
        <v>0</v>
      </c>
      <c r="P60" s="54">
        <f t="shared" si="48"/>
        <v>0</v>
      </c>
      <c r="Q60" s="54">
        <f t="shared" si="48"/>
        <v>0</v>
      </c>
      <c r="R60" s="54">
        <f t="shared" si="48"/>
        <v>0</v>
      </c>
      <c r="S60" s="54">
        <f t="shared" si="48"/>
        <v>0</v>
      </c>
      <c r="T60" s="54">
        <f t="shared" si="48"/>
        <v>0</v>
      </c>
      <c r="U60" s="54">
        <f t="shared" si="48"/>
        <v>0</v>
      </c>
      <c r="V60" s="54">
        <f t="shared" si="48"/>
        <v>0</v>
      </c>
      <c r="W60" s="54">
        <f t="shared" si="48"/>
        <v>0</v>
      </c>
      <c r="X60" s="54">
        <f t="shared" si="48"/>
        <v>0</v>
      </c>
      <c r="Y60" s="54">
        <f t="shared" si="48"/>
        <v>0</v>
      </c>
      <c r="Z60" s="54">
        <f t="shared" si="48"/>
        <v>0</v>
      </c>
      <c r="AA60" s="54">
        <f t="shared" si="48"/>
        <v>0</v>
      </c>
      <c r="AB60" s="54">
        <f t="shared" si="48"/>
        <v>0</v>
      </c>
      <c r="AC60" s="54">
        <f t="shared" si="48"/>
        <v>0</v>
      </c>
      <c r="AD60" s="54">
        <f t="shared" si="48"/>
        <v>0</v>
      </c>
      <c r="AE60" s="54">
        <f t="shared" si="48"/>
        <v>0</v>
      </c>
      <c r="AF60" s="54">
        <f t="shared" si="48"/>
        <v>0</v>
      </c>
      <c r="AG60" s="54">
        <f t="shared" si="48"/>
        <v>0</v>
      </c>
      <c r="AH60" s="54">
        <f t="shared" si="48"/>
        <v>0</v>
      </c>
      <c r="AI60" s="54">
        <f t="shared" si="48"/>
        <v>0</v>
      </c>
      <c r="AJ60" s="54">
        <f t="shared" si="48"/>
        <v>0</v>
      </c>
      <c r="AK60" s="54">
        <f t="shared" si="48"/>
        <v>0</v>
      </c>
      <c r="AL60" s="54">
        <f t="shared" si="48"/>
        <v>0</v>
      </c>
      <c r="AM60" s="54">
        <f t="shared" si="48"/>
        <v>0</v>
      </c>
      <c r="AN60" s="54">
        <f t="shared" si="48"/>
        <v>0</v>
      </c>
      <c r="AO60" s="54">
        <f t="shared" si="48"/>
        <v>0</v>
      </c>
      <c r="AP60" s="54">
        <f t="shared" si="48"/>
        <v>0</v>
      </c>
      <c r="AQ60" s="54">
        <f t="shared" si="48"/>
        <v>0</v>
      </c>
      <c r="AR60" s="54">
        <f t="shared" si="48"/>
        <v>0</v>
      </c>
      <c r="AS60" s="54">
        <f t="shared" si="48"/>
        <v>0</v>
      </c>
      <c r="AT60" s="54">
        <f t="shared" si="48"/>
        <v>0</v>
      </c>
      <c r="AU60" s="54">
        <f t="shared" si="48"/>
        <v>0</v>
      </c>
      <c r="AV60" s="54">
        <f t="shared" si="48"/>
        <v>0</v>
      </c>
      <c r="AW60" s="54">
        <f t="shared" si="48"/>
        <v>0</v>
      </c>
      <c r="AX60" s="54">
        <f t="shared" si="48"/>
        <v>0</v>
      </c>
      <c r="AY60" s="54">
        <f t="shared" si="48"/>
        <v>0</v>
      </c>
      <c r="AZ60" s="54">
        <f t="shared" si="48"/>
        <v>0</v>
      </c>
      <c r="BA60" s="54">
        <f t="shared" si="48"/>
        <v>0</v>
      </c>
      <c r="BB60" s="54">
        <f t="shared" si="48"/>
        <v>0</v>
      </c>
      <c r="BC60" s="54">
        <f t="shared" si="48"/>
        <v>0</v>
      </c>
      <c r="BD60" s="54">
        <f t="shared" si="48"/>
        <v>0</v>
      </c>
      <c r="BE60" s="54">
        <f t="shared" si="48"/>
        <v>0</v>
      </c>
      <c r="BF60" s="54">
        <f t="shared" si="48"/>
        <v>0</v>
      </c>
      <c r="BG60" s="54">
        <f t="shared" si="48"/>
        <v>0</v>
      </c>
      <c r="BH60" s="54">
        <f t="shared" si="48"/>
        <v>0</v>
      </c>
      <c r="BI60" s="54">
        <f t="shared" si="48"/>
        <v>0</v>
      </c>
      <c r="BJ60" s="54">
        <f t="shared" si="48"/>
        <v>0</v>
      </c>
      <c r="BK60" s="54">
        <f t="shared" si="48"/>
        <v>0</v>
      </c>
      <c r="BL60" s="54">
        <f t="shared" si="48"/>
        <v>0</v>
      </c>
      <c r="BM60" s="54">
        <f t="shared" si="48"/>
        <v>0</v>
      </c>
      <c r="BN60" s="54">
        <f t="shared" si="48"/>
        <v>0</v>
      </c>
      <c r="BO60" s="54">
        <f t="shared" si="48"/>
        <v>0</v>
      </c>
      <c r="BP60" s="54">
        <f t="shared" si="48"/>
        <v>0</v>
      </c>
      <c r="BQ60" s="54">
        <f t="shared" si="48"/>
        <v>0</v>
      </c>
      <c r="BR60" s="54">
        <f t="shared" si="48"/>
        <v>0</v>
      </c>
      <c r="BS60" s="54">
        <f t="shared" si="48"/>
        <v>0</v>
      </c>
      <c r="BT60" s="54">
        <f t="shared" si="48"/>
        <v>0</v>
      </c>
      <c r="BU60" s="54">
        <f t="shared" si="48"/>
        <v>0</v>
      </c>
      <c r="BV60" s="54">
        <f t="shared" si="48"/>
        <v>0</v>
      </c>
      <c r="BW60" s="54">
        <f t="shared" si="48"/>
        <v>0</v>
      </c>
      <c r="BX60" s="54">
        <f t="shared" ref="BX60:CF60" si="49">SUM(BX61,BX65,BX73,BX69)</f>
        <v>0</v>
      </c>
      <c r="BY60" s="54">
        <f t="shared" si="49"/>
        <v>0</v>
      </c>
      <c r="BZ60" s="54">
        <f t="shared" si="49"/>
        <v>0</v>
      </c>
      <c r="CA60" s="54">
        <f t="shared" si="49"/>
        <v>0</v>
      </c>
      <c r="CB60" s="54">
        <f t="shared" si="49"/>
        <v>0</v>
      </c>
      <c r="CC60" s="54">
        <f t="shared" si="49"/>
        <v>0</v>
      </c>
      <c r="CD60" s="54">
        <f t="shared" si="49"/>
        <v>0</v>
      </c>
      <c r="CE60" s="54">
        <f t="shared" si="49"/>
        <v>0</v>
      </c>
      <c r="CF60" s="54">
        <f t="shared" si="49"/>
        <v>0</v>
      </c>
      <c r="CG60" s="55">
        <f>SUM(CG61,CG65,CG73,CG69)</f>
        <v>0</v>
      </c>
      <c r="CH60" s="18"/>
      <c r="CI60" s="85"/>
      <c r="CK60" s="46"/>
    </row>
    <row r="61" spans="1:89" s="11" customFormat="1" ht="12.95" customHeight="1" x14ac:dyDescent="0.3">
      <c r="A61" s="47">
        <f t="shared" si="10"/>
        <v>60</v>
      </c>
      <c r="B61" s="63"/>
      <c r="C61" s="63"/>
      <c r="D61" s="63"/>
      <c r="E61" s="63"/>
      <c r="F61" s="68"/>
      <c r="G61" s="63" t="s">
        <v>37</v>
      </c>
      <c r="H61" s="82" t="str">
        <f>$H$48</f>
        <v xml:space="preserve">דרוג AA- ומעלה </v>
      </c>
      <c r="I61" s="82"/>
      <c r="J61" s="53">
        <f t="shared" si="11"/>
        <v>0</v>
      </c>
      <c r="K61" s="77">
        <f>SUM(K62:K64)</f>
        <v>0</v>
      </c>
      <c r="L61" s="77">
        <f t="shared" ref="L61:BW61" si="50">SUM(L62:L64)</f>
        <v>0</v>
      </c>
      <c r="M61" s="77">
        <f t="shared" si="50"/>
        <v>0</v>
      </c>
      <c r="N61" s="77">
        <f t="shared" si="50"/>
        <v>0</v>
      </c>
      <c r="O61" s="77">
        <f t="shared" si="50"/>
        <v>0</v>
      </c>
      <c r="P61" s="77">
        <f t="shared" si="50"/>
        <v>0</v>
      </c>
      <c r="Q61" s="77">
        <f t="shared" si="50"/>
        <v>0</v>
      </c>
      <c r="R61" s="77">
        <f t="shared" si="50"/>
        <v>0</v>
      </c>
      <c r="S61" s="77">
        <f t="shared" si="50"/>
        <v>0</v>
      </c>
      <c r="T61" s="77">
        <f t="shared" si="50"/>
        <v>0</v>
      </c>
      <c r="U61" s="77">
        <f t="shared" si="50"/>
        <v>0</v>
      </c>
      <c r="V61" s="77">
        <f t="shared" si="50"/>
        <v>0</v>
      </c>
      <c r="W61" s="77">
        <f t="shared" si="50"/>
        <v>0</v>
      </c>
      <c r="X61" s="77">
        <f t="shared" si="50"/>
        <v>0</v>
      </c>
      <c r="Y61" s="77">
        <f t="shared" si="50"/>
        <v>0</v>
      </c>
      <c r="Z61" s="77">
        <f t="shared" si="50"/>
        <v>0</v>
      </c>
      <c r="AA61" s="77">
        <f t="shared" si="50"/>
        <v>0</v>
      </c>
      <c r="AB61" s="77">
        <f t="shared" si="50"/>
        <v>0</v>
      </c>
      <c r="AC61" s="77">
        <f t="shared" si="50"/>
        <v>0</v>
      </c>
      <c r="AD61" s="77">
        <f t="shared" si="50"/>
        <v>0</v>
      </c>
      <c r="AE61" s="77">
        <f t="shared" si="50"/>
        <v>0</v>
      </c>
      <c r="AF61" s="77">
        <f t="shared" si="50"/>
        <v>0</v>
      </c>
      <c r="AG61" s="77">
        <f t="shared" si="50"/>
        <v>0</v>
      </c>
      <c r="AH61" s="77">
        <f t="shared" si="50"/>
        <v>0</v>
      </c>
      <c r="AI61" s="77">
        <f t="shared" si="50"/>
        <v>0</v>
      </c>
      <c r="AJ61" s="77">
        <f t="shared" si="50"/>
        <v>0</v>
      </c>
      <c r="AK61" s="77">
        <f t="shared" si="50"/>
        <v>0</v>
      </c>
      <c r="AL61" s="77">
        <f t="shared" si="50"/>
        <v>0</v>
      </c>
      <c r="AM61" s="77">
        <f t="shared" si="50"/>
        <v>0</v>
      </c>
      <c r="AN61" s="77">
        <f t="shared" si="50"/>
        <v>0</v>
      </c>
      <c r="AO61" s="77">
        <f t="shared" si="50"/>
        <v>0</v>
      </c>
      <c r="AP61" s="77">
        <f t="shared" si="50"/>
        <v>0</v>
      </c>
      <c r="AQ61" s="77">
        <f t="shared" si="50"/>
        <v>0</v>
      </c>
      <c r="AR61" s="77">
        <f t="shared" si="50"/>
        <v>0</v>
      </c>
      <c r="AS61" s="77">
        <f t="shared" si="50"/>
        <v>0</v>
      </c>
      <c r="AT61" s="77">
        <f t="shared" si="50"/>
        <v>0</v>
      </c>
      <c r="AU61" s="77">
        <f t="shared" si="50"/>
        <v>0</v>
      </c>
      <c r="AV61" s="77">
        <f t="shared" si="50"/>
        <v>0</v>
      </c>
      <c r="AW61" s="77">
        <f t="shared" si="50"/>
        <v>0</v>
      </c>
      <c r="AX61" s="77">
        <f t="shared" si="50"/>
        <v>0</v>
      </c>
      <c r="AY61" s="77">
        <f t="shared" si="50"/>
        <v>0</v>
      </c>
      <c r="AZ61" s="77">
        <f t="shared" si="50"/>
        <v>0</v>
      </c>
      <c r="BA61" s="77">
        <f t="shared" si="50"/>
        <v>0</v>
      </c>
      <c r="BB61" s="77">
        <f t="shared" si="50"/>
        <v>0</v>
      </c>
      <c r="BC61" s="77">
        <f t="shared" si="50"/>
        <v>0</v>
      </c>
      <c r="BD61" s="77">
        <f t="shared" si="50"/>
        <v>0</v>
      </c>
      <c r="BE61" s="77">
        <f t="shared" si="50"/>
        <v>0</v>
      </c>
      <c r="BF61" s="77">
        <f t="shared" si="50"/>
        <v>0</v>
      </c>
      <c r="BG61" s="77">
        <f t="shared" si="50"/>
        <v>0</v>
      </c>
      <c r="BH61" s="77">
        <f t="shared" si="50"/>
        <v>0</v>
      </c>
      <c r="BI61" s="77">
        <f t="shared" si="50"/>
        <v>0</v>
      </c>
      <c r="BJ61" s="77">
        <f t="shared" si="50"/>
        <v>0</v>
      </c>
      <c r="BK61" s="77">
        <f t="shared" si="50"/>
        <v>0</v>
      </c>
      <c r="BL61" s="77">
        <f t="shared" si="50"/>
        <v>0</v>
      </c>
      <c r="BM61" s="77">
        <f t="shared" si="50"/>
        <v>0</v>
      </c>
      <c r="BN61" s="77">
        <f t="shared" si="50"/>
        <v>0</v>
      </c>
      <c r="BO61" s="77">
        <f t="shared" si="50"/>
        <v>0</v>
      </c>
      <c r="BP61" s="77">
        <f t="shared" si="50"/>
        <v>0</v>
      </c>
      <c r="BQ61" s="77">
        <f t="shared" si="50"/>
        <v>0</v>
      </c>
      <c r="BR61" s="77">
        <f t="shared" si="50"/>
        <v>0</v>
      </c>
      <c r="BS61" s="77">
        <f t="shared" si="50"/>
        <v>0</v>
      </c>
      <c r="BT61" s="77">
        <f t="shared" si="50"/>
        <v>0</v>
      </c>
      <c r="BU61" s="77">
        <f t="shared" si="50"/>
        <v>0</v>
      </c>
      <c r="BV61" s="77">
        <f t="shared" si="50"/>
        <v>0</v>
      </c>
      <c r="BW61" s="77">
        <f t="shared" si="50"/>
        <v>0</v>
      </c>
      <c r="BX61" s="77">
        <f t="shared" ref="BX61:CF61" si="51">SUM(BX62:BX64)</f>
        <v>0</v>
      </c>
      <c r="BY61" s="77">
        <f t="shared" si="51"/>
        <v>0</v>
      </c>
      <c r="BZ61" s="77">
        <f t="shared" si="51"/>
        <v>0</v>
      </c>
      <c r="CA61" s="77">
        <f t="shared" si="51"/>
        <v>0</v>
      </c>
      <c r="CB61" s="77">
        <f t="shared" si="51"/>
        <v>0</v>
      </c>
      <c r="CC61" s="77">
        <f t="shared" si="51"/>
        <v>0</v>
      </c>
      <c r="CD61" s="77">
        <f t="shared" si="51"/>
        <v>0</v>
      </c>
      <c r="CE61" s="77">
        <f t="shared" si="51"/>
        <v>0</v>
      </c>
      <c r="CF61" s="77">
        <f t="shared" si="51"/>
        <v>0</v>
      </c>
      <c r="CG61" s="78">
        <f>SUM(CG62:CG64)</f>
        <v>0</v>
      </c>
      <c r="CH61" s="18"/>
      <c r="CI61" s="85"/>
      <c r="CK61" s="46"/>
    </row>
    <row r="62" spans="1:89" s="11" customFormat="1" ht="12.95" customHeight="1" x14ac:dyDescent="0.3">
      <c r="A62" s="47">
        <f t="shared" si="10"/>
        <v>61</v>
      </c>
      <c r="B62" s="63"/>
      <c r="C62" s="63"/>
      <c r="D62" s="63"/>
      <c r="E62" s="63"/>
      <c r="F62" s="68"/>
      <c r="G62" s="63"/>
      <c r="H62" s="68" t="s">
        <v>56</v>
      </c>
      <c r="I62" s="68" t="s">
        <v>57</v>
      </c>
      <c r="J62" s="53">
        <f t="shared" si="11"/>
        <v>0</v>
      </c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4"/>
      <c r="CH62" s="18"/>
      <c r="CI62" s="85"/>
      <c r="CK62" s="46"/>
    </row>
    <row r="63" spans="1:89" s="11" customFormat="1" ht="12.95" customHeight="1" x14ac:dyDescent="0.3">
      <c r="A63" s="47">
        <f t="shared" si="10"/>
        <v>62</v>
      </c>
      <c r="B63" s="63"/>
      <c r="C63" s="63"/>
      <c r="D63" s="63"/>
      <c r="E63" s="63"/>
      <c r="F63" s="68"/>
      <c r="G63" s="63"/>
      <c r="H63" s="63" t="s">
        <v>58</v>
      </c>
      <c r="I63" s="63" t="s">
        <v>59</v>
      </c>
      <c r="J63" s="53">
        <f t="shared" si="11"/>
        <v>0</v>
      </c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4"/>
      <c r="CH63" s="18"/>
      <c r="CI63" s="85"/>
      <c r="CK63" s="46"/>
    </row>
    <row r="64" spans="1:89" s="11" customFormat="1" ht="12.95" customHeight="1" x14ac:dyDescent="0.3">
      <c r="A64" s="47">
        <f t="shared" si="10"/>
        <v>63</v>
      </c>
      <c r="B64" s="63"/>
      <c r="C64" s="63"/>
      <c r="D64" s="63"/>
      <c r="E64" s="63"/>
      <c r="F64" s="68"/>
      <c r="G64" s="63"/>
      <c r="H64" s="63" t="s">
        <v>60</v>
      </c>
      <c r="I64" s="63" t="s">
        <v>61</v>
      </c>
      <c r="J64" s="53">
        <f t="shared" si="11"/>
        <v>0</v>
      </c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4"/>
      <c r="CH64" s="18"/>
      <c r="CI64" s="85"/>
      <c r="CK64" s="46"/>
    </row>
    <row r="65" spans="1:89" s="11" customFormat="1" ht="12.95" customHeight="1" x14ac:dyDescent="0.3">
      <c r="A65" s="47">
        <f t="shared" si="10"/>
        <v>64</v>
      </c>
      <c r="B65" s="63"/>
      <c r="C65" s="63"/>
      <c r="D65" s="63"/>
      <c r="E65" s="63"/>
      <c r="F65" s="68"/>
      <c r="G65" s="63" t="s">
        <v>50</v>
      </c>
      <c r="H65" s="63" t="str">
        <f>$H$52</f>
        <v xml:space="preserve">דרוג BBB- ועד A+ </v>
      </c>
      <c r="I65" s="63"/>
      <c r="J65" s="53">
        <f t="shared" si="11"/>
        <v>0</v>
      </c>
      <c r="K65" s="77">
        <f>SUM(K66:K68)</f>
        <v>0</v>
      </c>
      <c r="L65" s="77">
        <f t="shared" ref="L65:BW65" si="52">SUM(L66:L68)</f>
        <v>0</v>
      </c>
      <c r="M65" s="77">
        <f t="shared" si="52"/>
        <v>0</v>
      </c>
      <c r="N65" s="77">
        <f t="shared" si="52"/>
        <v>0</v>
      </c>
      <c r="O65" s="77">
        <f t="shared" si="52"/>
        <v>0</v>
      </c>
      <c r="P65" s="77">
        <f t="shared" si="52"/>
        <v>0</v>
      </c>
      <c r="Q65" s="77">
        <f t="shared" si="52"/>
        <v>0</v>
      </c>
      <c r="R65" s="77">
        <f t="shared" si="52"/>
        <v>0</v>
      </c>
      <c r="S65" s="77">
        <f t="shared" si="52"/>
        <v>0</v>
      </c>
      <c r="T65" s="77">
        <f t="shared" si="52"/>
        <v>0</v>
      </c>
      <c r="U65" s="77">
        <f t="shared" si="52"/>
        <v>0</v>
      </c>
      <c r="V65" s="77">
        <f t="shared" si="52"/>
        <v>0</v>
      </c>
      <c r="W65" s="77">
        <f t="shared" si="52"/>
        <v>0</v>
      </c>
      <c r="X65" s="77">
        <f t="shared" si="52"/>
        <v>0</v>
      </c>
      <c r="Y65" s="77">
        <f t="shared" si="52"/>
        <v>0</v>
      </c>
      <c r="Z65" s="77">
        <f t="shared" si="52"/>
        <v>0</v>
      </c>
      <c r="AA65" s="77">
        <f t="shared" si="52"/>
        <v>0</v>
      </c>
      <c r="AB65" s="77">
        <f t="shared" si="52"/>
        <v>0</v>
      </c>
      <c r="AC65" s="77">
        <f t="shared" si="52"/>
        <v>0</v>
      </c>
      <c r="AD65" s="77">
        <f t="shared" si="52"/>
        <v>0</v>
      </c>
      <c r="AE65" s="77">
        <f t="shared" si="52"/>
        <v>0</v>
      </c>
      <c r="AF65" s="77">
        <f t="shared" si="52"/>
        <v>0</v>
      </c>
      <c r="AG65" s="77">
        <f t="shared" si="52"/>
        <v>0</v>
      </c>
      <c r="AH65" s="77">
        <f t="shared" si="52"/>
        <v>0</v>
      </c>
      <c r="AI65" s="77">
        <f t="shared" si="52"/>
        <v>0</v>
      </c>
      <c r="AJ65" s="77">
        <f t="shared" si="52"/>
        <v>0</v>
      </c>
      <c r="AK65" s="77">
        <f t="shared" si="52"/>
        <v>0</v>
      </c>
      <c r="AL65" s="77">
        <f t="shared" si="52"/>
        <v>0</v>
      </c>
      <c r="AM65" s="77">
        <f t="shared" si="52"/>
        <v>0</v>
      </c>
      <c r="AN65" s="77">
        <f t="shared" si="52"/>
        <v>0</v>
      </c>
      <c r="AO65" s="77">
        <f t="shared" si="52"/>
        <v>0</v>
      </c>
      <c r="AP65" s="77">
        <f t="shared" si="52"/>
        <v>0</v>
      </c>
      <c r="AQ65" s="77">
        <f t="shared" si="52"/>
        <v>0</v>
      </c>
      <c r="AR65" s="77">
        <f t="shared" si="52"/>
        <v>0</v>
      </c>
      <c r="AS65" s="77">
        <f t="shared" si="52"/>
        <v>0</v>
      </c>
      <c r="AT65" s="77">
        <f t="shared" si="52"/>
        <v>0</v>
      </c>
      <c r="AU65" s="77">
        <f t="shared" si="52"/>
        <v>0</v>
      </c>
      <c r="AV65" s="77">
        <f t="shared" si="52"/>
        <v>0</v>
      </c>
      <c r="AW65" s="77">
        <f t="shared" si="52"/>
        <v>0</v>
      </c>
      <c r="AX65" s="77">
        <f t="shared" si="52"/>
        <v>0</v>
      </c>
      <c r="AY65" s="77">
        <f t="shared" si="52"/>
        <v>0</v>
      </c>
      <c r="AZ65" s="77">
        <f t="shared" si="52"/>
        <v>0</v>
      </c>
      <c r="BA65" s="77">
        <f t="shared" si="52"/>
        <v>0</v>
      </c>
      <c r="BB65" s="77">
        <f t="shared" si="52"/>
        <v>0</v>
      </c>
      <c r="BC65" s="77">
        <f t="shared" si="52"/>
        <v>0</v>
      </c>
      <c r="BD65" s="77">
        <f t="shared" si="52"/>
        <v>0</v>
      </c>
      <c r="BE65" s="77">
        <f t="shared" si="52"/>
        <v>0</v>
      </c>
      <c r="BF65" s="77">
        <f t="shared" si="52"/>
        <v>0</v>
      </c>
      <c r="BG65" s="77">
        <f t="shared" si="52"/>
        <v>0</v>
      </c>
      <c r="BH65" s="77">
        <f t="shared" si="52"/>
        <v>0</v>
      </c>
      <c r="BI65" s="77">
        <f t="shared" si="52"/>
        <v>0</v>
      </c>
      <c r="BJ65" s="77">
        <f t="shared" si="52"/>
        <v>0</v>
      </c>
      <c r="BK65" s="77">
        <f t="shared" si="52"/>
        <v>0</v>
      </c>
      <c r="BL65" s="77">
        <f t="shared" si="52"/>
        <v>0</v>
      </c>
      <c r="BM65" s="77">
        <f t="shared" si="52"/>
        <v>0</v>
      </c>
      <c r="BN65" s="77">
        <f t="shared" si="52"/>
        <v>0</v>
      </c>
      <c r="BO65" s="77">
        <f t="shared" si="52"/>
        <v>0</v>
      </c>
      <c r="BP65" s="77">
        <f t="shared" si="52"/>
        <v>0</v>
      </c>
      <c r="BQ65" s="77">
        <f t="shared" si="52"/>
        <v>0</v>
      </c>
      <c r="BR65" s="77">
        <f t="shared" si="52"/>
        <v>0</v>
      </c>
      <c r="BS65" s="77">
        <f t="shared" si="52"/>
        <v>0</v>
      </c>
      <c r="BT65" s="77">
        <f t="shared" si="52"/>
        <v>0</v>
      </c>
      <c r="BU65" s="77">
        <f t="shared" si="52"/>
        <v>0</v>
      </c>
      <c r="BV65" s="77">
        <f t="shared" si="52"/>
        <v>0</v>
      </c>
      <c r="BW65" s="77">
        <f t="shared" si="52"/>
        <v>0</v>
      </c>
      <c r="BX65" s="77">
        <f t="shared" ref="BX65:CF65" si="53">SUM(BX66:BX68)</f>
        <v>0</v>
      </c>
      <c r="BY65" s="77">
        <f t="shared" si="53"/>
        <v>0</v>
      </c>
      <c r="BZ65" s="77">
        <f t="shared" si="53"/>
        <v>0</v>
      </c>
      <c r="CA65" s="77">
        <f t="shared" si="53"/>
        <v>0</v>
      </c>
      <c r="CB65" s="77">
        <f t="shared" si="53"/>
        <v>0</v>
      </c>
      <c r="CC65" s="77">
        <f t="shared" si="53"/>
        <v>0</v>
      </c>
      <c r="CD65" s="77">
        <f t="shared" si="53"/>
        <v>0</v>
      </c>
      <c r="CE65" s="77">
        <f t="shared" si="53"/>
        <v>0</v>
      </c>
      <c r="CF65" s="77">
        <f t="shared" si="53"/>
        <v>0</v>
      </c>
      <c r="CG65" s="78">
        <f>SUM(CG66:CG68)</f>
        <v>0</v>
      </c>
      <c r="CH65" s="18"/>
      <c r="CI65" s="85"/>
      <c r="CK65" s="46"/>
    </row>
    <row r="66" spans="1:89" s="11" customFormat="1" ht="12.95" customHeight="1" x14ac:dyDescent="0.3">
      <c r="A66" s="47">
        <f t="shared" si="10"/>
        <v>65</v>
      </c>
      <c r="B66" s="63"/>
      <c r="C66" s="63"/>
      <c r="D66" s="63"/>
      <c r="E66" s="63"/>
      <c r="F66" s="68"/>
      <c r="G66" s="63"/>
      <c r="H66" s="68" t="s">
        <v>56</v>
      </c>
      <c r="I66" s="68" t="s">
        <v>57</v>
      </c>
      <c r="J66" s="53">
        <f t="shared" si="11"/>
        <v>0</v>
      </c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4"/>
      <c r="CH66" s="18"/>
      <c r="CI66" s="85"/>
      <c r="CK66" s="46"/>
    </row>
    <row r="67" spans="1:89" s="11" customFormat="1" ht="12.95" customHeight="1" x14ac:dyDescent="0.3">
      <c r="A67" s="47">
        <f t="shared" si="10"/>
        <v>66</v>
      </c>
      <c r="B67" s="63"/>
      <c r="C67" s="63"/>
      <c r="D67" s="63"/>
      <c r="E67" s="63"/>
      <c r="F67" s="68"/>
      <c r="G67" s="63"/>
      <c r="H67" s="63" t="s">
        <v>58</v>
      </c>
      <c r="I67" s="63" t="s">
        <v>59</v>
      </c>
      <c r="J67" s="53">
        <f t="shared" si="11"/>
        <v>0</v>
      </c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4"/>
      <c r="CH67" s="18"/>
      <c r="CI67" s="85"/>
      <c r="CK67" s="46"/>
    </row>
    <row r="68" spans="1:89" s="11" customFormat="1" ht="12.95" customHeight="1" x14ac:dyDescent="0.3">
      <c r="A68" s="47">
        <f t="shared" si="10"/>
        <v>67</v>
      </c>
      <c r="B68" s="63"/>
      <c r="C68" s="63"/>
      <c r="D68" s="63"/>
      <c r="E68" s="63"/>
      <c r="F68" s="68"/>
      <c r="G68" s="63"/>
      <c r="H68" s="63" t="s">
        <v>60</v>
      </c>
      <c r="I68" s="63" t="s">
        <v>61</v>
      </c>
      <c r="J68" s="53">
        <f t="shared" si="11"/>
        <v>0</v>
      </c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4"/>
      <c r="CH68" s="18"/>
      <c r="CI68" s="85"/>
      <c r="CK68" s="46"/>
    </row>
    <row r="69" spans="1:89" s="11" customFormat="1" ht="12.95" customHeight="1" x14ac:dyDescent="0.3">
      <c r="A69" s="47">
        <f t="shared" si="10"/>
        <v>68</v>
      </c>
      <c r="B69" s="63"/>
      <c r="C69" s="63"/>
      <c r="D69" s="63"/>
      <c r="E69" s="63"/>
      <c r="F69" s="68"/>
      <c r="G69" s="63" t="s">
        <v>39</v>
      </c>
      <c r="H69" s="63" t="s">
        <v>64</v>
      </c>
      <c r="I69" s="63"/>
      <c r="J69" s="53">
        <f t="shared" si="11"/>
        <v>0</v>
      </c>
      <c r="K69" s="77">
        <f>SUM(K70:K72)</f>
        <v>0</v>
      </c>
      <c r="L69" s="77">
        <f t="shared" ref="L69:BW69" si="54">SUM(L70:L72)</f>
        <v>0</v>
      </c>
      <c r="M69" s="77">
        <f t="shared" si="54"/>
        <v>0</v>
      </c>
      <c r="N69" s="77">
        <f t="shared" si="54"/>
        <v>0</v>
      </c>
      <c r="O69" s="77">
        <f t="shared" si="54"/>
        <v>0</v>
      </c>
      <c r="P69" s="77">
        <f t="shared" si="54"/>
        <v>0</v>
      </c>
      <c r="Q69" s="77">
        <f t="shared" si="54"/>
        <v>0</v>
      </c>
      <c r="R69" s="77">
        <f t="shared" si="54"/>
        <v>0</v>
      </c>
      <c r="S69" s="77">
        <f t="shared" si="54"/>
        <v>0</v>
      </c>
      <c r="T69" s="77">
        <f t="shared" si="54"/>
        <v>0</v>
      </c>
      <c r="U69" s="77">
        <f t="shared" si="54"/>
        <v>0</v>
      </c>
      <c r="V69" s="77">
        <f t="shared" si="54"/>
        <v>0</v>
      </c>
      <c r="W69" s="77">
        <f t="shared" si="54"/>
        <v>0</v>
      </c>
      <c r="X69" s="77">
        <f t="shared" si="54"/>
        <v>0</v>
      </c>
      <c r="Y69" s="77">
        <f t="shared" si="54"/>
        <v>0</v>
      </c>
      <c r="Z69" s="77">
        <f t="shared" si="54"/>
        <v>0</v>
      </c>
      <c r="AA69" s="77">
        <f t="shared" si="54"/>
        <v>0</v>
      </c>
      <c r="AB69" s="77">
        <f t="shared" si="54"/>
        <v>0</v>
      </c>
      <c r="AC69" s="77">
        <f t="shared" si="54"/>
        <v>0</v>
      </c>
      <c r="AD69" s="77">
        <f t="shared" si="54"/>
        <v>0</v>
      </c>
      <c r="AE69" s="77">
        <f t="shared" si="54"/>
        <v>0</v>
      </c>
      <c r="AF69" s="77">
        <f t="shared" si="54"/>
        <v>0</v>
      </c>
      <c r="AG69" s="77">
        <f t="shared" si="54"/>
        <v>0</v>
      </c>
      <c r="AH69" s="77">
        <f t="shared" si="54"/>
        <v>0</v>
      </c>
      <c r="AI69" s="77">
        <f t="shared" si="54"/>
        <v>0</v>
      </c>
      <c r="AJ69" s="77">
        <f t="shared" si="54"/>
        <v>0</v>
      </c>
      <c r="AK69" s="77">
        <f t="shared" si="54"/>
        <v>0</v>
      </c>
      <c r="AL69" s="77">
        <f t="shared" si="54"/>
        <v>0</v>
      </c>
      <c r="AM69" s="77">
        <f t="shared" si="54"/>
        <v>0</v>
      </c>
      <c r="AN69" s="77">
        <f t="shared" si="54"/>
        <v>0</v>
      </c>
      <c r="AO69" s="77">
        <f t="shared" si="54"/>
        <v>0</v>
      </c>
      <c r="AP69" s="77">
        <f t="shared" si="54"/>
        <v>0</v>
      </c>
      <c r="AQ69" s="77">
        <f t="shared" si="54"/>
        <v>0</v>
      </c>
      <c r="AR69" s="77">
        <f t="shared" si="54"/>
        <v>0</v>
      </c>
      <c r="AS69" s="77">
        <f t="shared" si="54"/>
        <v>0</v>
      </c>
      <c r="AT69" s="77">
        <f t="shared" si="54"/>
        <v>0</v>
      </c>
      <c r="AU69" s="77">
        <f t="shared" si="54"/>
        <v>0</v>
      </c>
      <c r="AV69" s="77">
        <f t="shared" si="54"/>
        <v>0</v>
      </c>
      <c r="AW69" s="77">
        <f t="shared" si="54"/>
        <v>0</v>
      </c>
      <c r="AX69" s="77">
        <f t="shared" si="54"/>
        <v>0</v>
      </c>
      <c r="AY69" s="77">
        <f t="shared" si="54"/>
        <v>0</v>
      </c>
      <c r="AZ69" s="77">
        <f t="shared" si="54"/>
        <v>0</v>
      </c>
      <c r="BA69" s="77">
        <f t="shared" si="54"/>
        <v>0</v>
      </c>
      <c r="BB69" s="77">
        <f t="shared" si="54"/>
        <v>0</v>
      </c>
      <c r="BC69" s="77">
        <f t="shared" si="54"/>
        <v>0</v>
      </c>
      <c r="BD69" s="77">
        <f t="shared" si="54"/>
        <v>0</v>
      </c>
      <c r="BE69" s="77">
        <f t="shared" si="54"/>
        <v>0</v>
      </c>
      <c r="BF69" s="77">
        <f t="shared" si="54"/>
        <v>0</v>
      </c>
      <c r="BG69" s="77">
        <f t="shared" si="54"/>
        <v>0</v>
      </c>
      <c r="BH69" s="77">
        <f t="shared" si="54"/>
        <v>0</v>
      </c>
      <c r="BI69" s="77">
        <f t="shared" si="54"/>
        <v>0</v>
      </c>
      <c r="BJ69" s="77">
        <f t="shared" si="54"/>
        <v>0</v>
      </c>
      <c r="BK69" s="77">
        <f t="shared" si="54"/>
        <v>0</v>
      </c>
      <c r="BL69" s="77">
        <f t="shared" si="54"/>
        <v>0</v>
      </c>
      <c r="BM69" s="77">
        <f t="shared" si="54"/>
        <v>0</v>
      </c>
      <c r="BN69" s="77">
        <f t="shared" si="54"/>
        <v>0</v>
      </c>
      <c r="BO69" s="77">
        <f t="shared" si="54"/>
        <v>0</v>
      </c>
      <c r="BP69" s="77">
        <f t="shared" si="54"/>
        <v>0</v>
      </c>
      <c r="BQ69" s="77">
        <f t="shared" si="54"/>
        <v>0</v>
      </c>
      <c r="BR69" s="77">
        <f t="shared" si="54"/>
        <v>0</v>
      </c>
      <c r="BS69" s="77">
        <f t="shared" si="54"/>
        <v>0</v>
      </c>
      <c r="BT69" s="77">
        <f t="shared" si="54"/>
        <v>0</v>
      </c>
      <c r="BU69" s="77">
        <f t="shared" si="54"/>
        <v>0</v>
      </c>
      <c r="BV69" s="77">
        <f t="shared" si="54"/>
        <v>0</v>
      </c>
      <c r="BW69" s="77">
        <f t="shared" si="54"/>
        <v>0</v>
      </c>
      <c r="BX69" s="77">
        <f t="shared" ref="BX69:CF69" si="55">SUM(BX70:BX72)</f>
        <v>0</v>
      </c>
      <c r="BY69" s="77">
        <f t="shared" si="55"/>
        <v>0</v>
      </c>
      <c r="BZ69" s="77">
        <f t="shared" si="55"/>
        <v>0</v>
      </c>
      <c r="CA69" s="77">
        <f t="shared" si="55"/>
        <v>0</v>
      </c>
      <c r="CB69" s="77">
        <f t="shared" si="55"/>
        <v>0</v>
      </c>
      <c r="CC69" s="77">
        <f t="shared" si="55"/>
        <v>0</v>
      </c>
      <c r="CD69" s="77">
        <f t="shared" si="55"/>
        <v>0</v>
      </c>
      <c r="CE69" s="77">
        <f t="shared" si="55"/>
        <v>0</v>
      </c>
      <c r="CF69" s="77">
        <f t="shared" si="55"/>
        <v>0</v>
      </c>
      <c r="CG69" s="78">
        <f>SUM(CG70:CG72)</f>
        <v>0</v>
      </c>
      <c r="CH69" s="18"/>
      <c r="CI69" s="85"/>
      <c r="CK69" s="46"/>
    </row>
    <row r="70" spans="1:89" s="11" customFormat="1" ht="12.95" customHeight="1" x14ac:dyDescent="0.3">
      <c r="A70" s="47">
        <f t="shared" si="10"/>
        <v>69</v>
      </c>
      <c r="B70" s="63"/>
      <c r="C70" s="63"/>
      <c r="D70" s="63"/>
      <c r="E70" s="63"/>
      <c r="F70" s="68"/>
      <c r="G70" s="63"/>
      <c r="H70" s="68" t="s">
        <v>56</v>
      </c>
      <c r="I70" s="68" t="s">
        <v>57</v>
      </c>
      <c r="J70" s="53">
        <f t="shared" si="11"/>
        <v>0</v>
      </c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4"/>
      <c r="CH70" s="18"/>
      <c r="CI70" s="85"/>
      <c r="CK70" s="46"/>
    </row>
    <row r="71" spans="1:89" s="11" customFormat="1" ht="12.95" customHeight="1" x14ac:dyDescent="0.3">
      <c r="A71" s="47">
        <f t="shared" si="10"/>
        <v>70</v>
      </c>
      <c r="B71" s="63"/>
      <c r="C71" s="63"/>
      <c r="D71" s="63"/>
      <c r="E71" s="63"/>
      <c r="F71" s="68"/>
      <c r="G71" s="63"/>
      <c r="H71" s="68" t="s">
        <v>58</v>
      </c>
      <c r="I71" s="68" t="s">
        <v>59</v>
      </c>
      <c r="J71" s="53">
        <f t="shared" si="11"/>
        <v>0</v>
      </c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4"/>
      <c r="CH71" s="18"/>
      <c r="CI71" s="85"/>
      <c r="CK71" s="46"/>
    </row>
    <row r="72" spans="1:89" s="11" customFormat="1" ht="12.95" customHeight="1" x14ac:dyDescent="0.3">
      <c r="A72" s="47">
        <f t="shared" si="10"/>
        <v>71</v>
      </c>
      <c r="B72" s="63"/>
      <c r="C72" s="63"/>
      <c r="D72" s="63"/>
      <c r="E72" s="63"/>
      <c r="F72" s="68"/>
      <c r="G72" s="63"/>
      <c r="H72" s="68" t="s">
        <v>60</v>
      </c>
      <c r="I72" s="68" t="s">
        <v>61</v>
      </c>
      <c r="J72" s="53">
        <f t="shared" si="11"/>
        <v>0</v>
      </c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4"/>
      <c r="CH72" s="18"/>
      <c r="CI72" s="85"/>
      <c r="CK72" s="46"/>
    </row>
    <row r="73" spans="1:89" s="11" customFormat="1" ht="12.95" customHeight="1" x14ac:dyDescent="0.3">
      <c r="A73" s="47">
        <f t="shared" si="10"/>
        <v>72</v>
      </c>
      <c r="B73" s="63"/>
      <c r="C73" s="63"/>
      <c r="D73" s="63"/>
      <c r="E73" s="63"/>
      <c r="F73" s="68"/>
      <c r="G73" s="63" t="s">
        <v>41</v>
      </c>
      <c r="H73" s="82" t="str">
        <f>$H$56</f>
        <v xml:space="preserve">דרוג נמוך מ- BBB- או לא מדורג </v>
      </c>
      <c r="I73" s="63"/>
      <c r="J73" s="53">
        <f t="shared" si="11"/>
        <v>0</v>
      </c>
      <c r="K73" s="77">
        <f>SUM(K74:K76)</f>
        <v>0</v>
      </c>
      <c r="L73" s="77">
        <f t="shared" ref="L73:BW73" si="56">SUM(L74:L76)</f>
        <v>0</v>
      </c>
      <c r="M73" s="77">
        <f t="shared" si="56"/>
        <v>0</v>
      </c>
      <c r="N73" s="77">
        <f t="shared" si="56"/>
        <v>0</v>
      </c>
      <c r="O73" s="77">
        <f t="shared" si="56"/>
        <v>0</v>
      </c>
      <c r="P73" s="77">
        <f t="shared" si="56"/>
        <v>0</v>
      </c>
      <c r="Q73" s="77">
        <f t="shared" si="56"/>
        <v>0</v>
      </c>
      <c r="R73" s="77">
        <f t="shared" si="56"/>
        <v>0</v>
      </c>
      <c r="S73" s="77">
        <f t="shared" si="56"/>
        <v>0</v>
      </c>
      <c r="T73" s="77">
        <f t="shared" si="56"/>
        <v>0</v>
      </c>
      <c r="U73" s="77">
        <f t="shared" si="56"/>
        <v>0</v>
      </c>
      <c r="V73" s="77">
        <f t="shared" si="56"/>
        <v>0</v>
      </c>
      <c r="W73" s="77">
        <f t="shared" si="56"/>
        <v>0</v>
      </c>
      <c r="X73" s="77">
        <f t="shared" si="56"/>
        <v>0</v>
      </c>
      <c r="Y73" s="77">
        <f t="shared" si="56"/>
        <v>0</v>
      </c>
      <c r="Z73" s="77">
        <f t="shared" si="56"/>
        <v>0</v>
      </c>
      <c r="AA73" s="77">
        <f t="shared" si="56"/>
        <v>0</v>
      </c>
      <c r="AB73" s="77">
        <f t="shared" si="56"/>
        <v>0</v>
      </c>
      <c r="AC73" s="77">
        <f t="shared" si="56"/>
        <v>0</v>
      </c>
      <c r="AD73" s="77">
        <f t="shared" si="56"/>
        <v>0</v>
      </c>
      <c r="AE73" s="77">
        <f t="shared" si="56"/>
        <v>0</v>
      </c>
      <c r="AF73" s="77">
        <f t="shared" si="56"/>
        <v>0</v>
      </c>
      <c r="AG73" s="77">
        <f t="shared" si="56"/>
        <v>0</v>
      </c>
      <c r="AH73" s="77">
        <f t="shared" si="56"/>
        <v>0</v>
      </c>
      <c r="AI73" s="77">
        <f t="shared" si="56"/>
        <v>0</v>
      </c>
      <c r="AJ73" s="77">
        <f t="shared" si="56"/>
        <v>0</v>
      </c>
      <c r="AK73" s="77">
        <f t="shared" si="56"/>
        <v>0</v>
      </c>
      <c r="AL73" s="77">
        <f t="shared" si="56"/>
        <v>0</v>
      </c>
      <c r="AM73" s="77">
        <f t="shared" si="56"/>
        <v>0</v>
      </c>
      <c r="AN73" s="77">
        <f t="shared" si="56"/>
        <v>0</v>
      </c>
      <c r="AO73" s="77">
        <f t="shared" si="56"/>
        <v>0</v>
      </c>
      <c r="AP73" s="77">
        <f t="shared" si="56"/>
        <v>0</v>
      </c>
      <c r="AQ73" s="77">
        <f t="shared" si="56"/>
        <v>0</v>
      </c>
      <c r="AR73" s="77">
        <f t="shared" si="56"/>
        <v>0</v>
      </c>
      <c r="AS73" s="77">
        <f t="shared" si="56"/>
        <v>0</v>
      </c>
      <c r="AT73" s="77">
        <f t="shared" si="56"/>
        <v>0</v>
      </c>
      <c r="AU73" s="77">
        <f t="shared" si="56"/>
        <v>0</v>
      </c>
      <c r="AV73" s="77">
        <f t="shared" si="56"/>
        <v>0</v>
      </c>
      <c r="AW73" s="77">
        <f t="shared" si="56"/>
        <v>0</v>
      </c>
      <c r="AX73" s="77">
        <f t="shared" si="56"/>
        <v>0</v>
      </c>
      <c r="AY73" s="77">
        <f t="shared" si="56"/>
        <v>0</v>
      </c>
      <c r="AZ73" s="77">
        <f t="shared" si="56"/>
        <v>0</v>
      </c>
      <c r="BA73" s="77">
        <f t="shared" si="56"/>
        <v>0</v>
      </c>
      <c r="BB73" s="77">
        <f t="shared" si="56"/>
        <v>0</v>
      </c>
      <c r="BC73" s="77">
        <f t="shared" si="56"/>
        <v>0</v>
      </c>
      <c r="BD73" s="77">
        <f t="shared" si="56"/>
        <v>0</v>
      </c>
      <c r="BE73" s="77">
        <f t="shared" si="56"/>
        <v>0</v>
      </c>
      <c r="BF73" s="77">
        <f t="shared" si="56"/>
        <v>0</v>
      </c>
      <c r="BG73" s="77">
        <f t="shared" si="56"/>
        <v>0</v>
      </c>
      <c r="BH73" s="77">
        <f t="shared" si="56"/>
        <v>0</v>
      </c>
      <c r="BI73" s="77">
        <f t="shared" si="56"/>
        <v>0</v>
      </c>
      <c r="BJ73" s="77">
        <f t="shared" si="56"/>
        <v>0</v>
      </c>
      <c r="BK73" s="77">
        <f t="shared" si="56"/>
        <v>0</v>
      </c>
      <c r="BL73" s="77">
        <f t="shared" si="56"/>
        <v>0</v>
      </c>
      <c r="BM73" s="77">
        <f t="shared" si="56"/>
        <v>0</v>
      </c>
      <c r="BN73" s="77">
        <f t="shared" si="56"/>
        <v>0</v>
      </c>
      <c r="BO73" s="77">
        <f t="shared" si="56"/>
        <v>0</v>
      </c>
      <c r="BP73" s="77">
        <f t="shared" si="56"/>
        <v>0</v>
      </c>
      <c r="BQ73" s="77">
        <f t="shared" si="56"/>
        <v>0</v>
      </c>
      <c r="BR73" s="77">
        <f t="shared" si="56"/>
        <v>0</v>
      </c>
      <c r="BS73" s="77">
        <f t="shared" si="56"/>
        <v>0</v>
      </c>
      <c r="BT73" s="77">
        <f t="shared" si="56"/>
        <v>0</v>
      </c>
      <c r="BU73" s="77">
        <f t="shared" si="56"/>
        <v>0</v>
      </c>
      <c r="BV73" s="77">
        <f t="shared" si="56"/>
        <v>0</v>
      </c>
      <c r="BW73" s="77">
        <f t="shared" si="56"/>
        <v>0</v>
      </c>
      <c r="BX73" s="77">
        <f t="shared" ref="BX73:CF73" si="57">SUM(BX74:BX76)</f>
        <v>0</v>
      </c>
      <c r="BY73" s="77">
        <f t="shared" si="57"/>
        <v>0</v>
      </c>
      <c r="BZ73" s="77">
        <f t="shared" si="57"/>
        <v>0</v>
      </c>
      <c r="CA73" s="77">
        <f t="shared" si="57"/>
        <v>0</v>
      </c>
      <c r="CB73" s="77">
        <f t="shared" si="57"/>
        <v>0</v>
      </c>
      <c r="CC73" s="77">
        <f t="shared" si="57"/>
        <v>0</v>
      </c>
      <c r="CD73" s="77">
        <f t="shared" si="57"/>
        <v>0</v>
      </c>
      <c r="CE73" s="77">
        <f t="shared" si="57"/>
        <v>0</v>
      </c>
      <c r="CF73" s="77">
        <f t="shared" si="57"/>
        <v>0</v>
      </c>
      <c r="CG73" s="78">
        <f>SUM(CG74:CG76)</f>
        <v>0</v>
      </c>
      <c r="CH73" s="18"/>
      <c r="CI73" s="85"/>
      <c r="CK73" s="46"/>
    </row>
    <row r="74" spans="1:89" s="11" customFormat="1" ht="12.95" customHeight="1" x14ac:dyDescent="0.3">
      <c r="A74" s="47">
        <f t="shared" si="10"/>
        <v>73</v>
      </c>
      <c r="B74" s="63"/>
      <c r="C74" s="63"/>
      <c r="D74" s="63"/>
      <c r="E74" s="63"/>
      <c r="F74" s="68"/>
      <c r="G74" s="63"/>
      <c r="H74" s="68" t="s">
        <v>56</v>
      </c>
      <c r="I74" s="68" t="s">
        <v>57</v>
      </c>
      <c r="J74" s="53">
        <f t="shared" si="11"/>
        <v>0</v>
      </c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4"/>
      <c r="CH74" s="18"/>
      <c r="CI74" s="85"/>
      <c r="CK74" s="46"/>
    </row>
    <row r="75" spans="1:89" s="11" customFormat="1" ht="12.95" customHeight="1" x14ac:dyDescent="0.3">
      <c r="A75" s="47">
        <f t="shared" si="10"/>
        <v>74</v>
      </c>
      <c r="B75" s="63"/>
      <c r="C75" s="63"/>
      <c r="D75" s="63"/>
      <c r="E75" s="63"/>
      <c r="F75" s="68"/>
      <c r="G75" s="63"/>
      <c r="H75" s="63" t="s">
        <v>58</v>
      </c>
      <c r="I75" s="63" t="s">
        <v>59</v>
      </c>
      <c r="J75" s="53">
        <f t="shared" si="11"/>
        <v>0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4"/>
      <c r="CH75" s="18"/>
      <c r="CI75" s="85"/>
      <c r="CK75" s="46"/>
    </row>
    <row r="76" spans="1:89" s="11" customFormat="1" ht="12.95" customHeight="1" x14ac:dyDescent="0.3">
      <c r="A76" s="47">
        <f t="shared" ref="A76:A139" si="58">A75+1</f>
        <v>75</v>
      </c>
      <c r="B76" s="63"/>
      <c r="C76" s="63"/>
      <c r="D76" s="63"/>
      <c r="E76" s="63"/>
      <c r="F76" s="68"/>
      <c r="G76" s="63"/>
      <c r="H76" s="63" t="s">
        <v>60</v>
      </c>
      <c r="I76" s="63" t="s">
        <v>61</v>
      </c>
      <c r="J76" s="53">
        <f t="shared" ref="J76:J139" si="59">SUM(K76:CG76)</f>
        <v>0</v>
      </c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4"/>
      <c r="CH76" s="18"/>
      <c r="CI76" s="85"/>
      <c r="CK76" s="46"/>
    </row>
    <row r="77" spans="1:89" s="11" customFormat="1" ht="12.95" customHeight="1" x14ac:dyDescent="0.3">
      <c r="A77" s="47">
        <f t="shared" si="58"/>
        <v>76</v>
      </c>
      <c r="B77" s="61"/>
      <c r="C77" s="61"/>
      <c r="D77" s="61"/>
      <c r="E77" s="61" t="s">
        <v>17</v>
      </c>
      <c r="F77" s="86" t="s">
        <v>30</v>
      </c>
      <c r="G77" s="61"/>
      <c r="H77" s="61"/>
      <c r="I77" s="61"/>
      <c r="J77" s="53">
        <f t="shared" si="59"/>
        <v>0</v>
      </c>
      <c r="K77" s="54">
        <f>SUM(K78,K82,K87,K91)</f>
        <v>0</v>
      </c>
      <c r="L77" s="54">
        <f t="shared" ref="L77:BW77" si="60">SUM(L78,L82,L87,L91)</f>
        <v>0</v>
      </c>
      <c r="M77" s="54">
        <f t="shared" si="60"/>
        <v>0</v>
      </c>
      <c r="N77" s="54">
        <f t="shared" si="60"/>
        <v>0</v>
      </c>
      <c r="O77" s="54">
        <f t="shared" si="60"/>
        <v>0</v>
      </c>
      <c r="P77" s="54">
        <f t="shared" si="60"/>
        <v>0</v>
      </c>
      <c r="Q77" s="54">
        <f t="shared" si="60"/>
        <v>0</v>
      </c>
      <c r="R77" s="54">
        <f t="shared" si="60"/>
        <v>0</v>
      </c>
      <c r="S77" s="54">
        <f t="shared" si="60"/>
        <v>0</v>
      </c>
      <c r="T77" s="54">
        <f t="shared" si="60"/>
        <v>0</v>
      </c>
      <c r="U77" s="54">
        <f t="shared" si="60"/>
        <v>0</v>
      </c>
      <c r="V77" s="54">
        <f t="shared" si="60"/>
        <v>0</v>
      </c>
      <c r="W77" s="54">
        <f t="shared" si="60"/>
        <v>0</v>
      </c>
      <c r="X77" s="54">
        <f t="shared" si="60"/>
        <v>0</v>
      </c>
      <c r="Y77" s="54">
        <f t="shared" si="60"/>
        <v>0</v>
      </c>
      <c r="Z77" s="54">
        <f t="shared" si="60"/>
        <v>0</v>
      </c>
      <c r="AA77" s="54">
        <f t="shared" si="60"/>
        <v>0</v>
      </c>
      <c r="AB77" s="54">
        <f t="shared" si="60"/>
        <v>0</v>
      </c>
      <c r="AC77" s="54">
        <f t="shared" si="60"/>
        <v>0</v>
      </c>
      <c r="AD77" s="54">
        <f t="shared" si="60"/>
        <v>0</v>
      </c>
      <c r="AE77" s="54">
        <f t="shared" si="60"/>
        <v>0</v>
      </c>
      <c r="AF77" s="54">
        <f t="shared" si="60"/>
        <v>0</v>
      </c>
      <c r="AG77" s="54">
        <f t="shared" si="60"/>
        <v>0</v>
      </c>
      <c r="AH77" s="54">
        <f t="shared" si="60"/>
        <v>0</v>
      </c>
      <c r="AI77" s="54">
        <f t="shared" si="60"/>
        <v>0</v>
      </c>
      <c r="AJ77" s="54">
        <f t="shared" si="60"/>
        <v>0</v>
      </c>
      <c r="AK77" s="54">
        <f t="shared" si="60"/>
        <v>0</v>
      </c>
      <c r="AL77" s="54">
        <f t="shared" si="60"/>
        <v>0</v>
      </c>
      <c r="AM77" s="54">
        <f t="shared" si="60"/>
        <v>0</v>
      </c>
      <c r="AN77" s="54">
        <f t="shared" si="60"/>
        <v>0</v>
      </c>
      <c r="AO77" s="54">
        <f t="shared" si="60"/>
        <v>0</v>
      </c>
      <c r="AP77" s="54">
        <f t="shared" si="60"/>
        <v>0</v>
      </c>
      <c r="AQ77" s="54">
        <f t="shared" si="60"/>
        <v>0</v>
      </c>
      <c r="AR77" s="54">
        <f t="shared" si="60"/>
        <v>0</v>
      </c>
      <c r="AS77" s="54">
        <f t="shared" si="60"/>
        <v>0</v>
      </c>
      <c r="AT77" s="54">
        <f t="shared" si="60"/>
        <v>0</v>
      </c>
      <c r="AU77" s="54">
        <f t="shared" si="60"/>
        <v>0</v>
      </c>
      <c r="AV77" s="54">
        <f t="shared" si="60"/>
        <v>0</v>
      </c>
      <c r="AW77" s="54">
        <f t="shared" si="60"/>
        <v>0</v>
      </c>
      <c r="AX77" s="54">
        <f t="shared" si="60"/>
        <v>0</v>
      </c>
      <c r="AY77" s="54">
        <f t="shared" si="60"/>
        <v>0</v>
      </c>
      <c r="AZ77" s="54">
        <f t="shared" si="60"/>
        <v>0</v>
      </c>
      <c r="BA77" s="54">
        <f t="shared" si="60"/>
        <v>0</v>
      </c>
      <c r="BB77" s="54">
        <f t="shared" si="60"/>
        <v>0</v>
      </c>
      <c r="BC77" s="54">
        <f t="shared" si="60"/>
        <v>0</v>
      </c>
      <c r="BD77" s="54">
        <f t="shared" si="60"/>
        <v>0</v>
      </c>
      <c r="BE77" s="54">
        <f t="shared" si="60"/>
        <v>0</v>
      </c>
      <c r="BF77" s="54">
        <f t="shared" si="60"/>
        <v>0</v>
      </c>
      <c r="BG77" s="54">
        <f t="shared" si="60"/>
        <v>0</v>
      </c>
      <c r="BH77" s="54">
        <f t="shared" si="60"/>
        <v>0</v>
      </c>
      <c r="BI77" s="54">
        <f t="shared" si="60"/>
        <v>0</v>
      </c>
      <c r="BJ77" s="54">
        <f t="shared" si="60"/>
        <v>0</v>
      </c>
      <c r="BK77" s="54">
        <f t="shared" si="60"/>
        <v>0</v>
      </c>
      <c r="BL77" s="54">
        <f t="shared" si="60"/>
        <v>0</v>
      </c>
      <c r="BM77" s="54">
        <f t="shared" si="60"/>
        <v>0</v>
      </c>
      <c r="BN77" s="54">
        <f t="shared" si="60"/>
        <v>0</v>
      </c>
      <c r="BO77" s="54">
        <f t="shared" si="60"/>
        <v>0</v>
      </c>
      <c r="BP77" s="54">
        <f t="shared" si="60"/>
        <v>0</v>
      </c>
      <c r="BQ77" s="54">
        <f t="shared" si="60"/>
        <v>0</v>
      </c>
      <c r="BR77" s="54">
        <f t="shared" si="60"/>
        <v>0</v>
      </c>
      <c r="BS77" s="54">
        <f t="shared" si="60"/>
        <v>0</v>
      </c>
      <c r="BT77" s="54">
        <f t="shared" si="60"/>
        <v>0</v>
      </c>
      <c r="BU77" s="54">
        <f t="shared" si="60"/>
        <v>0</v>
      </c>
      <c r="BV77" s="54">
        <f t="shared" si="60"/>
        <v>0</v>
      </c>
      <c r="BW77" s="54">
        <f t="shared" si="60"/>
        <v>0</v>
      </c>
      <c r="BX77" s="54">
        <f t="shared" ref="BX77:CF77" si="61">SUM(BX78,BX82,BX87,BX91)</f>
        <v>0</v>
      </c>
      <c r="BY77" s="54">
        <f t="shared" si="61"/>
        <v>0</v>
      </c>
      <c r="BZ77" s="54">
        <f t="shared" si="61"/>
        <v>0</v>
      </c>
      <c r="CA77" s="54">
        <f t="shared" si="61"/>
        <v>0</v>
      </c>
      <c r="CB77" s="54">
        <f t="shared" si="61"/>
        <v>0</v>
      </c>
      <c r="CC77" s="54">
        <f t="shared" si="61"/>
        <v>0</v>
      </c>
      <c r="CD77" s="54">
        <f t="shared" si="61"/>
        <v>0</v>
      </c>
      <c r="CE77" s="54">
        <f t="shared" si="61"/>
        <v>0</v>
      </c>
      <c r="CF77" s="54">
        <f t="shared" si="61"/>
        <v>0</v>
      </c>
      <c r="CG77" s="55">
        <f>SUM(CG78,CG82,CG87,CG91)</f>
        <v>0</v>
      </c>
      <c r="CH77" s="18"/>
      <c r="CI77" s="85"/>
      <c r="CK77" s="46"/>
    </row>
    <row r="78" spans="1:89" s="11" customFormat="1" ht="12.95" customHeight="1" x14ac:dyDescent="0.3">
      <c r="A78" s="47">
        <f t="shared" si="58"/>
        <v>77</v>
      </c>
      <c r="B78" s="61"/>
      <c r="C78" s="61"/>
      <c r="D78" s="61"/>
      <c r="E78" s="61"/>
      <c r="F78" s="79" t="s">
        <v>35</v>
      </c>
      <c r="G78" s="80" t="s">
        <v>65</v>
      </c>
      <c r="H78" s="61"/>
      <c r="I78" s="61"/>
      <c r="J78" s="53">
        <f t="shared" si="59"/>
        <v>0</v>
      </c>
      <c r="K78" s="77">
        <f>SUM(K79:K81)</f>
        <v>0</v>
      </c>
      <c r="L78" s="77">
        <f t="shared" ref="L78:BW78" si="62">SUM(L79:L81)</f>
        <v>0</v>
      </c>
      <c r="M78" s="77">
        <f t="shared" si="62"/>
        <v>0</v>
      </c>
      <c r="N78" s="77">
        <f t="shared" si="62"/>
        <v>0</v>
      </c>
      <c r="O78" s="77">
        <f t="shared" si="62"/>
        <v>0</v>
      </c>
      <c r="P78" s="77">
        <f t="shared" si="62"/>
        <v>0</v>
      </c>
      <c r="Q78" s="77">
        <f t="shared" si="62"/>
        <v>0</v>
      </c>
      <c r="R78" s="77">
        <f t="shared" si="62"/>
        <v>0</v>
      </c>
      <c r="S78" s="77">
        <f t="shared" si="62"/>
        <v>0</v>
      </c>
      <c r="T78" s="77">
        <f t="shared" si="62"/>
        <v>0</v>
      </c>
      <c r="U78" s="77">
        <f t="shared" si="62"/>
        <v>0</v>
      </c>
      <c r="V78" s="77">
        <f t="shared" si="62"/>
        <v>0</v>
      </c>
      <c r="W78" s="77">
        <f t="shared" si="62"/>
        <v>0</v>
      </c>
      <c r="X78" s="77">
        <f t="shared" si="62"/>
        <v>0</v>
      </c>
      <c r="Y78" s="77">
        <f t="shared" si="62"/>
        <v>0</v>
      </c>
      <c r="Z78" s="77">
        <f t="shared" si="62"/>
        <v>0</v>
      </c>
      <c r="AA78" s="77">
        <f t="shared" si="62"/>
        <v>0</v>
      </c>
      <c r="AB78" s="77">
        <f t="shared" si="62"/>
        <v>0</v>
      </c>
      <c r="AC78" s="77">
        <f t="shared" si="62"/>
        <v>0</v>
      </c>
      <c r="AD78" s="77">
        <f t="shared" si="62"/>
        <v>0</v>
      </c>
      <c r="AE78" s="77">
        <f t="shared" si="62"/>
        <v>0</v>
      </c>
      <c r="AF78" s="77">
        <f t="shared" si="62"/>
        <v>0</v>
      </c>
      <c r="AG78" s="77">
        <f t="shared" si="62"/>
        <v>0</v>
      </c>
      <c r="AH78" s="77">
        <f t="shared" si="62"/>
        <v>0</v>
      </c>
      <c r="AI78" s="77">
        <f t="shared" si="62"/>
        <v>0</v>
      </c>
      <c r="AJ78" s="77">
        <f t="shared" si="62"/>
        <v>0</v>
      </c>
      <c r="AK78" s="77">
        <f t="shared" si="62"/>
        <v>0</v>
      </c>
      <c r="AL78" s="77">
        <f t="shared" si="62"/>
        <v>0</v>
      </c>
      <c r="AM78" s="77">
        <f t="shared" si="62"/>
        <v>0</v>
      </c>
      <c r="AN78" s="77">
        <f t="shared" si="62"/>
        <v>0</v>
      </c>
      <c r="AO78" s="77">
        <f t="shared" si="62"/>
        <v>0</v>
      </c>
      <c r="AP78" s="77">
        <f t="shared" si="62"/>
        <v>0</v>
      </c>
      <c r="AQ78" s="77">
        <f t="shared" si="62"/>
        <v>0</v>
      </c>
      <c r="AR78" s="77">
        <f t="shared" si="62"/>
        <v>0</v>
      </c>
      <c r="AS78" s="77">
        <f t="shared" si="62"/>
        <v>0</v>
      </c>
      <c r="AT78" s="77">
        <f t="shared" si="62"/>
        <v>0</v>
      </c>
      <c r="AU78" s="77">
        <f t="shared" si="62"/>
        <v>0</v>
      </c>
      <c r="AV78" s="77">
        <f t="shared" si="62"/>
        <v>0</v>
      </c>
      <c r="AW78" s="77">
        <f t="shared" si="62"/>
        <v>0</v>
      </c>
      <c r="AX78" s="77">
        <f t="shared" si="62"/>
        <v>0</v>
      </c>
      <c r="AY78" s="77">
        <f t="shared" si="62"/>
        <v>0</v>
      </c>
      <c r="AZ78" s="77">
        <f t="shared" si="62"/>
        <v>0</v>
      </c>
      <c r="BA78" s="77">
        <f t="shared" si="62"/>
        <v>0</v>
      </c>
      <c r="BB78" s="77">
        <f t="shared" si="62"/>
        <v>0</v>
      </c>
      <c r="BC78" s="77">
        <f t="shared" si="62"/>
        <v>0</v>
      </c>
      <c r="BD78" s="77">
        <f t="shared" si="62"/>
        <v>0</v>
      </c>
      <c r="BE78" s="77">
        <f t="shared" si="62"/>
        <v>0</v>
      </c>
      <c r="BF78" s="77">
        <f t="shared" si="62"/>
        <v>0</v>
      </c>
      <c r="BG78" s="77">
        <f t="shared" si="62"/>
        <v>0</v>
      </c>
      <c r="BH78" s="77">
        <f t="shared" si="62"/>
        <v>0</v>
      </c>
      <c r="BI78" s="77">
        <f t="shared" si="62"/>
        <v>0</v>
      </c>
      <c r="BJ78" s="77">
        <f t="shared" si="62"/>
        <v>0</v>
      </c>
      <c r="BK78" s="77">
        <f t="shared" si="62"/>
        <v>0</v>
      </c>
      <c r="BL78" s="77">
        <f t="shared" si="62"/>
        <v>0</v>
      </c>
      <c r="BM78" s="77">
        <f t="shared" si="62"/>
        <v>0</v>
      </c>
      <c r="BN78" s="77">
        <f t="shared" si="62"/>
        <v>0</v>
      </c>
      <c r="BO78" s="77">
        <f t="shared" si="62"/>
        <v>0</v>
      </c>
      <c r="BP78" s="77">
        <f t="shared" si="62"/>
        <v>0</v>
      </c>
      <c r="BQ78" s="77">
        <f t="shared" si="62"/>
        <v>0</v>
      </c>
      <c r="BR78" s="77">
        <f t="shared" si="62"/>
        <v>0</v>
      </c>
      <c r="BS78" s="77">
        <f t="shared" si="62"/>
        <v>0</v>
      </c>
      <c r="BT78" s="77">
        <f t="shared" si="62"/>
        <v>0</v>
      </c>
      <c r="BU78" s="77">
        <f t="shared" si="62"/>
        <v>0</v>
      </c>
      <c r="BV78" s="77">
        <f t="shared" si="62"/>
        <v>0</v>
      </c>
      <c r="BW78" s="77">
        <f t="shared" si="62"/>
        <v>0</v>
      </c>
      <c r="BX78" s="77">
        <f t="shared" ref="BX78:CF78" si="63">SUM(BX79:BX81)</f>
        <v>0</v>
      </c>
      <c r="BY78" s="77">
        <f t="shared" si="63"/>
        <v>0</v>
      </c>
      <c r="BZ78" s="77">
        <f t="shared" si="63"/>
        <v>0</v>
      </c>
      <c r="CA78" s="77">
        <f t="shared" si="63"/>
        <v>0</v>
      </c>
      <c r="CB78" s="77">
        <f t="shared" si="63"/>
        <v>0</v>
      </c>
      <c r="CC78" s="77">
        <f t="shared" si="63"/>
        <v>0</v>
      </c>
      <c r="CD78" s="77">
        <f t="shared" si="63"/>
        <v>0</v>
      </c>
      <c r="CE78" s="77">
        <f t="shared" si="63"/>
        <v>0</v>
      </c>
      <c r="CF78" s="77">
        <f t="shared" si="63"/>
        <v>0</v>
      </c>
      <c r="CG78" s="78">
        <f>SUM(CG79:CG81)</f>
        <v>0</v>
      </c>
      <c r="CH78" s="18"/>
      <c r="CI78" s="85"/>
      <c r="CK78" s="46"/>
    </row>
    <row r="79" spans="1:89" s="11" customFormat="1" ht="12.95" customHeight="1" x14ac:dyDescent="0.3">
      <c r="A79" s="47">
        <f t="shared" si="58"/>
        <v>78</v>
      </c>
      <c r="B79" s="63"/>
      <c r="C79" s="63"/>
      <c r="D79" s="63"/>
      <c r="E79" s="63"/>
      <c r="F79" s="79"/>
      <c r="G79" s="63" t="s">
        <v>37</v>
      </c>
      <c r="H79" s="82" t="s">
        <v>66</v>
      </c>
      <c r="I79" s="82"/>
      <c r="J79" s="53">
        <f t="shared" si="59"/>
        <v>0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5"/>
      <c r="CH79" s="18"/>
      <c r="CI79" s="85"/>
      <c r="CK79" s="46"/>
    </row>
    <row r="80" spans="1:89" s="11" customFormat="1" ht="12.95" customHeight="1" x14ac:dyDescent="0.3">
      <c r="A80" s="47">
        <f t="shared" si="58"/>
        <v>79</v>
      </c>
      <c r="B80" s="63"/>
      <c r="C80" s="63"/>
      <c r="D80" s="63"/>
      <c r="E80" s="63"/>
      <c r="F80" s="79"/>
      <c r="G80" s="63" t="s">
        <v>50</v>
      </c>
      <c r="H80" s="63" t="s">
        <v>67</v>
      </c>
      <c r="I80" s="63"/>
      <c r="J80" s="53">
        <f t="shared" si="59"/>
        <v>0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5"/>
      <c r="CH80" s="18"/>
      <c r="CI80" s="85"/>
      <c r="CK80" s="46"/>
    </row>
    <row r="81" spans="1:89" s="11" customFormat="1" ht="12.95" customHeight="1" x14ac:dyDescent="0.3">
      <c r="A81" s="47">
        <f t="shared" si="58"/>
        <v>80</v>
      </c>
      <c r="B81" s="63"/>
      <c r="C81" s="63"/>
      <c r="D81" s="63"/>
      <c r="E81" s="63"/>
      <c r="F81" s="68"/>
      <c r="G81" s="63" t="s">
        <v>39</v>
      </c>
      <c r="H81" s="82" t="s">
        <v>63</v>
      </c>
      <c r="I81" s="63"/>
      <c r="J81" s="53">
        <f t="shared" si="59"/>
        <v>0</v>
      </c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5"/>
      <c r="CH81" s="18"/>
      <c r="CI81" s="85"/>
      <c r="CK81" s="46"/>
    </row>
    <row r="82" spans="1:89" s="11" customFormat="1" ht="12.95" customHeight="1" x14ac:dyDescent="0.3">
      <c r="A82" s="47">
        <f t="shared" si="58"/>
        <v>81</v>
      </c>
      <c r="B82" s="61"/>
      <c r="C82" s="61"/>
      <c r="D82" s="61"/>
      <c r="E82" s="61"/>
      <c r="F82" s="79" t="s">
        <v>47</v>
      </c>
      <c r="G82" s="80" t="s">
        <v>68</v>
      </c>
      <c r="H82" s="61"/>
      <c r="I82" s="61"/>
      <c r="J82" s="53">
        <f t="shared" si="59"/>
        <v>0</v>
      </c>
      <c r="K82" s="77">
        <f>SUM(K83:K86)</f>
        <v>0</v>
      </c>
      <c r="L82" s="77">
        <f t="shared" ref="L82:BW82" si="64">SUM(L83:L86)</f>
        <v>0</v>
      </c>
      <c r="M82" s="77">
        <f t="shared" si="64"/>
        <v>0</v>
      </c>
      <c r="N82" s="77">
        <f t="shared" si="64"/>
        <v>0</v>
      </c>
      <c r="O82" s="77">
        <f t="shared" si="64"/>
        <v>0</v>
      </c>
      <c r="P82" s="77">
        <f t="shared" si="64"/>
        <v>0</v>
      </c>
      <c r="Q82" s="77">
        <f t="shared" si="64"/>
        <v>0</v>
      </c>
      <c r="R82" s="77">
        <f t="shared" si="64"/>
        <v>0</v>
      </c>
      <c r="S82" s="77">
        <f t="shared" si="64"/>
        <v>0</v>
      </c>
      <c r="T82" s="77">
        <f t="shared" si="64"/>
        <v>0</v>
      </c>
      <c r="U82" s="77">
        <f t="shared" si="64"/>
        <v>0</v>
      </c>
      <c r="V82" s="77">
        <f t="shared" si="64"/>
        <v>0</v>
      </c>
      <c r="W82" s="77">
        <f t="shared" si="64"/>
        <v>0</v>
      </c>
      <c r="X82" s="77">
        <f t="shared" si="64"/>
        <v>0</v>
      </c>
      <c r="Y82" s="77">
        <f t="shared" si="64"/>
        <v>0</v>
      </c>
      <c r="Z82" s="77">
        <f t="shared" si="64"/>
        <v>0</v>
      </c>
      <c r="AA82" s="77">
        <f t="shared" si="64"/>
        <v>0</v>
      </c>
      <c r="AB82" s="77">
        <f t="shared" si="64"/>
        <v>0</v>
      </c>
      <c r="AC82" s="77">
        <f t="shared" si="64"/>
        <v>0</v>
      </c>
      <c r="AD82" s="77">
        <f t="shared" si="64"/>
        <v>0</v>
      </c>
      <c r="AE82" s="77">
        <f t="shared" si="64"/>
        <v>0</v>
      </c>
      <c r="AF82" s="77">
        <f t="shared" si="64"/>
        <v>0</v>
      </c>
      <c r="AG82" s="77">
        <f t="shared" si="64"/>
        <v>0</v>
      </c>
      <c r="AH82" s="77">
        <f t="shared" si="64"/>
        <v>0</v>
      </c>
      <c r="AI82" s="77">
        <f t="shared" si="64"/>
        <v>0</v>
      </c>
      <c r="AJ82" s="77">
        <f t="shared" si="64"/>
        <v>0</v>
      </c>
      <c r="AK82" s="77">
        <f t="shared" si="64"/>
        <v>0</v>
      </c>
      <c r="AL82" s="77">
        <f t="shared" si="64"/>
        <v>0</v>
      </c>
      <c r="AM82" s="77">
        <f t="shared" si="64"/>
        <v>0</v>
      </c>
      <c r="AN82" s="77">
        <f t="shared" si="64"/>
        <v>0</v>
      </c>
      <c r="AO82" s="77">
        <f t="shared" si="64"/>
        <v>0</v>
      </c>
      <c r="AP82" s="77">
        <f t="shared" si="64"/>
        <v>0</v>
      </c>
      <c r="AQ82" s="77">
        <f t="shared" si="64"/>
        <v>0</v>
      </c>
      <c r="AR82" s="77">
        <f t="shared" si="64"/>
        <v>0</v>
      </c>
      <c r="AS82" s="77">
        <f t="shared" si="64"/>
        <v>0</v>
      </c>
      <c r="AT82" s="77">
        <f t="shared" si="64"/>
        <v>0</v>
      </c>
      <c r="AU82" s="77">
        <f t="shared" si="64"/>
        <v>0</v>
      </c>
      <c r="AV82" s="77">
        <f t="shared" si="64"/>
        <v>0</v>
      </c>
      <c r="AW82" s="77">
        <f t="shared" si="64"/>
        <v>0</v>
      </c>
      <c r="AX82" s="77">
        <f t="shared" si="64"/>
        <v>0</v>
      </c>
      <c r="AY82" s="77">
        <f t="shared" si="64"/>
        <v>0</v>
      </c>
      <c r="AZ82" s="77">
        <f t="shared" si="64"/>
        <v>0</v>
      </c>
      <c r="BA82" s="77">
        <f t="shared" si="64"/>
        <v>0</v>
      </c>
      <c r="BB82" s="77">
        <f t="shared" si="64"/>
        <v>0</v>
      </c>
      <c r="BC82" s="77">
        <f t="shared" si="64"/>
        <v>0</v>
      </c>
      <c r="BD82" s="77">
        <f t="shared" si="64"/>
        <v>0</v>
      </c>
      <c r="BE82" s="77">
        <f t="shared" si="64"/>
        <v>0</v>
      </c>
      <c r="BF82" s="77">
        <f t="shared" si="64"/>
        <v>0</v>
      </c>
      <c r="BG82" s="77">
        <f t="shared" si="64"/>
        <v>0</v>
      </c>
      <c r="BH82" s="77">
        <f t="shared" si="64"/>
        <v>0</v>
      </c>
      <c r="BI82" s="77">
        <f t="shared" si="64"/>
        <v>0</v>
      </c>
      <c r="BJ82" s="77">
        <f t="shared" si="64"/>
        <v>0</v>
      </c>
      <c r="BK82" s="77">
        <f t="shared" si="64"/>
        <v>0</v>
      </c>
      <c r="BL82" s="77">
        <f t="shared" si="64"/>
        <v>0</v>
      </c>
      <c r="BM82" s="77">
        <f t="shared" si="64"/>
        <v>0</v>
      </c>
      <c r="BN82" s="77">
        <f t="shared" si="64"/>
        <v>0</v>
      </c>
      <c r="BO82" s="77">
        <f t="shared" si="64"/>
        <v>0</v>
      </c>
      <c r="BP82" s="77">
        <f t="shared" si="64"/>
        <v>0</v>
      </c>
      <c r="BQ82" s="77">
        <f t="shared" si="64"/>
        <v>0</v>
      </c>
      <c r="BR82" s="77">
        <f t="shared" si="64"/>
        <v>0</v>
      </c>
      <c r="BS82" s="77">
        <f t="shared" si="64"/>
        <v>0</v>
      </c>
      <c r="BT82" s="77">
        <f t="shared" si="64"/>
        <v>0</v>
      </c>
      <c r="BU82" s="77">
        <f t="shared" si="64"/>
        <v>0</v>
      </c>
      <c r="BV82" s="77">
        <f t="shared" si="64"/>
        <v>0</v>
      </c>
      <c r="BW82" s="77">
        <f t="shared" si="64"/>
        <v>0</v>
      </c>
      <c r="BX82" s="77">
        <f t="shared" ref="BX82:CF82" si="65">SUM(BX83:BX86)</f>
        <v>0</v>
      </c>
      <c r="BY82" s="77">
        <f t="shared" si="65"/>
        <v>0</v>
      </c>
      <c r="BZ82" s="77">
        <f t="shared" si="65"/>
        <v>0</v>
      </c>
      <c r="CA82" s="77">
        <f t="shared" si="65"/>
        <v>0</v>
      </c>
      <c r="CB82" s="77">
        <f t="shared" si="65"/>
        <v>0</v>
      </c>
      <c r="CC82" s="77">
        <f t="shared" si="65"/>
        <v>0</v>
      </c>
      <c r="CD82" s="77">
        <f t="shared" si="65"/>
        <v>0</v>
      </c>
      <c r="CE82" s="77">
        <f t="shared" si="65"/>
        <v>0</v>
      </c>
      <c r="CF82" s="77">
        <f t="shared" si="65"/>
        <v>0</v>
      </c>
      <c r="CG82" s="78">
        <f>SUM(CG83:CG86)</f>
        <v>0</v>
      </c>
      <c r="CH82" s="18"/>
      <c r="CI82" s="85"/>
      <c r="CK82" s="46"/>
    </row>
    <row r="83" spans="1:89" s="11" customFormat="1" ht="12.95" customHeight="1" x14ac:dyDescent="0.3">
      <c r="A83" s="47">
        <f t="shared" si="58"/>
        <v>82</v>
      </c>
      <c r="B83" s="63"/>
      <c r="C83" s="63"/>
      <c r="D83" s="63"/>
      <c r="E83" s="63"/>
      <c r="F83" s="79"/>
      <c r="G83" s="63" t="s">
        <v>37</v>
      </c>
      <c r="H83" s="82" t="str">
        <f>$H$79</f>
        <v xml:space="preserve">דרוג A- ומעלה </v>
      </c>
      <c r="I83" s="82"/>
      <c r="J83" s="53">
        <f t="shared" si="59"/>
        <v>0</v>
      </c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5"/>
      <c r="CH83" s="18"/>
      <c r="CI83" s="85"/>
      <c r="CK83" s="46"/>
    </row>
    <row r="84" spans="1:89" s="11" customFormat="1" ht="12.95" customHeight="1" x14ac:dyDescent="0.3">
      <c r="A84" s="47">
        <f t="shared" si="58"/>
        <v>83</v>
      </c>
      <c r="B84" s="63"/>
      <c r="C84" s="63"/>
      <c r="D84" s="63"/>
      <c r="E84" s="63"/>
      <c r="F84" s="68"/>
      <c r="G84" s="63" t="s">
        <v>50</v>
      </c>
      <c r="H84" s="82" t="str">
        <f>$H$80</f>
        <v>דרוג BBB- ועד BBB+</v>
      </c>
      <c r="I84" s="63"/>
      <c r="J84" s="53">
        <f t="shared" si="59"/>
        <v>0</v>
      </c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5"/>
      <c r="CH84" s="18"/>
      <c r="CI84" s="85"/>
      <c r="CK84" s="46"/>
    </row>
    <row r="85" spans="1:89" s="11" customFormat="1" ht="12.95" customHeight="1" x14ac:dyDescent="0.3">
      <c r="A85" s="47">
        <f t="shared" si="58"/>
        <v>84</v>
      </c>
      <c r="B85" s="63"/>
      <c r="C85" s="63"/>
      <c r="D85" s="63"/>
      <c r="E85" s="63"/>
      <c r="F85" s="68"/>
      <c r="G85" s="63" t="s">
        <v>39</v>
      </c>
      <c r="H85" s="63" t="str">
        <f>$H$69</f>
        <v xml:space="preserve">בדרוג נמוך מ- BBB- או לא מדורג עם בטוחה מספקת </v>
      </c>
      <c r="I85" s="63"/>
      <c r="J85" s="53">
        <f t="shared" si="59"/>
        <v>0</v>
      </c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5"/>
      <c r="CH85" s="18"/>
      <c r="CI85" s="85"/>
      <c r="CK85" s="46"/>
    </row>
    <row r="86" spans="1:89" s="11" customFormat="1" ht="12.95" customHeight="1" x14ac:dyDescent="0.3">
      <c r="A86" s="47">
        <f t="shared" si="58"/>
        <v>85</v>
      </c>
      <c r="B86" s="63"/>
      <c r="C86" s="63"/>
      <c r="D86" s="63"/>
      <c r="E86" s="63"/>
      <c r="F86" s="68"/>
      <c r="G86" s="63" t="s">
        <v>41</v>
      </c>
      <c r="H86" s="82" t="str">
        <f>H81</f>
        <v xml:space="preserve">דרוג נמוך מ- BBB- או לא מדורג </v>
      </c>
      <c r="I86" s="63"/>
      <c r="J86" s="53">
        <f t="shared" si="59"/>
        <v>0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5"/>
      <c r="CH86" s="18"/>
      <c r="CI86" s="85"/>
      <c r="CK86" s="46"/>
    </row>
    <row r="87" spans="1:89" s="11" customFormat="1" ht="12.95" customHeight="1" x14ac:dyDescent="0.3">
      <c r="A87" s="47">
        <f t="shared" si="58"/>
        <v>86</v>
      </c>
      <c r="B87" s="63"/>
      <c r="C87" s="63"/>
      <c r="D87" s="63"/>
      <c r="E87" s="63"/>
      <c r="F87" s="79" t="s">
        <v>69</v>
      </c>
      <c r="G87" s="80" t="s">
        <v>70</v>
      </c>
      <c r="H87" s="63"/>
      <c r="I87" s="63"/>
      <c r="J87" s="53">
        <f t="shared" si="59"/>
        <v>0</v>
      </c>
      <c r="K87" s="77">
        <f>SUM(K88:K90)</f>
        <v>0</v>
      </c>
      <c r="L87" s="77">
        <f t="shared" ref="L87:BW87" si="66">SUM(L88:L90)</f>
        <v>0</v>
      </c>
      <c r="M87" s="77">
        <f t="shared" si="66"/>
        <v>0</v>
      </c>
      <c r="N87" s="77">
        <f t="shared" si="66"/>
        <v>0</v>
      </c>
      <c r="O87" s="77">
        <f t="shared" si="66"/>
        <v>0</v>
      </c>
      <c r="P87" s="77">
        <f t="shared" si="66"/>
        <v>0</v>
      </c>
      <c r="Q87" s="77">
        <f t="shared" si="66"/>
        <v>0</v>
      </c>
      <c r="R87" s="77">
        <f t="shared" si="66"/>
        <v>0</v>
      </c>
      <c r="S87" s="77">
        <f t="shared" si="66"/>
        <v>0</v>
      </c>
      <c r="T87" s="77">
        <f t="shared" si="66"/>
        <v>0</v>
      </c>
      <c r="U87" s="77">
        <f t="shared" si="66"/>
        <v>0</v>
      </c>
      <c r="V87" s="77">
        <f t="shared" si="66"/>
        <v>0</v>
      </c>
      <c r="W87" s="77">
        <f t="shared" si="66"/>
        <v>0</v>
      </c>
      <c r="X87" s="77">
        <f t="shared" si="66"/>
        <v>0</v>
      </c>
      <c r="Y87" s="77">
        <f t="shared" si="66"/>
        <v>0</v>
      </c>
      <c r="Z87" s="77">
        <f t="shared" si="66"/>
        <v>0</v>
      </c>
      <c r="AA87" s="77">
        <f t="shared" si="66"/>
        <v>0</v>
      </c>
      <c r="AB87" s="77">
        <f t="shared" si="66"/>
        <v>0</v>
      </c>
      <c r="AC87" s="77">
        <f t="shared" si="66"/>
        <v>0</v>
      </c>
      <c r="AD87" s="77">
        <f t="shared" si="66"/>
        <v>0</v>
      </c>
      <c r="AE87" s="77">
        <f t="shared" si="66"/>
        <v>0</v>
      </c>
      <c r="AF87" s="77">
        <f t="shared" si="66"/>
        <v>0</v>
      </c>
      <c r="AG87" s="77">
        <f t="shared" si="66"/>
        <v>0</v>
      </c>
      <c r="AH87" s="77">
        <f t="shared" si="66"/>
        <v>0</v>
      </c>
      <c r="AI87" s="77">
        <f t="shared" si="66"/>
        <v>0</v>
      </c>
      <c r="AJ87" s="77">
        <f t="shared" si="66"/>
        <v>0</v>
      </c>
      <c r="AK87" s="77">
        <f t="shared" si="66"/>
        <v>0</v>
      </c>
      <c r="AL87" s="77">
        <f t="shared" si="66"/>
        <v>0</v>
      </c>
      <c r="AM87" s="77">
        <f t="shared" si="66"/>
        <v>0</v>
      </c>
      <c r="AN87" s="77">
        <f t="shared" si="66"/>
        <v>0</v>
      </c>
      <c r="AO87" s="77">
        <f t="shared" si="66"/>
        <v>0</v>
      </c>
      <c r="AP87" s="77">
        <f t="shared" si="66"/>
        <v>0</v>
      </c>
      <c r="AQ87" s="77">
        <f t="shared" si="66"/>
        <v>0</v>
      </c>
      <c r="AR87" s="77">
        <f t="shared" si="66"/>
        <v>0</v>
      </c>
      <c r="AS87" s="77">
        <f t="shared" si="66"/>
        <v>0</v>
      </c>
      <c r="AT87" s="77">
        <f t="shared" si="66"/>
        <v>0</v>
      </c>
      <c r="AU87" s="77">
        <f t="shared" si="66"/>
        <v>0</v>
      </c>
      <c r="AV87" s="77">
        <f t="shared" si="66"/>
        <v>0</v>
      </c>
      <c r="AW87" s="77">
        <f t="shared" si="66"/>
        <v>0</v>
      </c>
      <c r="AX87" s="77">
        <f t="shared" si="66"/>
        <v>0</v>
      </c>
      <c r="AY87" s="77">
        <f t="shared" si="66"/>
        <v>0</v>
      </c>
      <c r="AZ87" s="77">
        <f t="shared" si="66"/>
        <v>0</v>
      </c>
      <c r="BA87" s="77">
        <f t="shared" si="66"/>
        <v>0</v>
      </c>
      <c r="BB87" s="77">
        <f t="shared" si="66"/>
        <v>0</v>
      </c>
      <c r="BC87" s="77">
        <f t="shared" si="66"/>
        <v>0</v>
      </c>
      <c r="BD87" s="77">
        <f t="shared" si="66"/>
        <v>0</v>
      </c>
      <c r="BE87" s="77">
        <f t="shared" si="66"/>
        <v>0</v>
      </c>
      <c r="BF87" s="77">
        <f t="shared" si="66"/>
        <v>0</v>
      </c>
      <c r="BG87" s="77">
        <f t="shared" si="66"/>
        <v>0</v>
      </c>
      <c r="BH87" s="77">
        <f t="shared" si="66"/>
        <v>0</v>
      </c>
      <c r="BI87" s="77">
        <f t="shared" si="66"/>
        <v>0</v>
      </c>
      <c r="BJ87" s="77">
        <f t="shared" si="66"/>
        <v>0</v>
      </c>
      <c r="BK87" s="77">
        <f t="shared" si="66"/>
        <v>0</v>
      </c>
      <c r="BL87" s="77">
        <f t="shared" si="66"/>
        <v>0</v>
      </c>
      <c r="BM87" s="77">
        <f t="shared" si="66"/>
        <v>0</v>
      </c>
      <c r="BN87" s="77">
        <f t="shared" si="66"/>
        <v>0</v>
      </c>
      <c r="BO87" s="77">
        <f t="shared" si="66"/>
        <v>0</v>
      </c>
      <c r="BP87" s="77">
        <f t="shared" si="66"/>
        <v>0</v>
      </c>
      <c r="BQ87" s="77">
        <f t="shared" si="66"/>
        <v>0</v>
      </c>
      <c r="BR87" s="77">
        <f t="shared" si="66"/>
        <v>0</v>
      </c>
      <c r="BS87" s="77">
        <f t="shared" si="66"/>
        <v>0</v>
      </c>
      <c r="BT87" s="77">
        <f t="shared" si="66"/>
        <v>0</v>
      </c>
      <c r="BU87" s="77">
        <f t="shared" si="66"/>
        <v>0</v>
      </c>
      <c r="BV87" s="77">
        <f t="shared" si="66"/>
        <v>0</v>
      </c>
      <c r="BW87" s="77">
        <f t="shared" si="66"/>
        <v>0</v>
      </c>
      <c r="BX87" s="77">
        <f t="shared" ref="BX87:CF87" si="67">SUM(BX88:BX90)</f>
        <v>0</v>
      </c>
      <c r="BY87" s="77">
        <f t="shared" si="67"/>
        <v>0</v>
      </c>
      <c r="BZ87" s="77">
        <f t="shared" si="67"/>
        <v>0</v>
      </c>
      <c r="CA87" s="77">
        <f t="shared" si="67"/>
        <v>0</v>
      </c>
      <c r="CB87" s="77">
        <f t="shared" si="67"/>
        <v>0</v>
      </c>
      <c r="CC87" s="77">
        <f t="shared" si="67"/>
        <v>0</v>
      </c>
      <c r="CD87" s="77">
        <f t="shared" si="67"/>
        <v>0</v>
      </c>
      <c r="CE87" s="77">
        <f t="shared" si="67"/>
        <v>0</v>
      </c>
      <c r="CF87" s="77">
        <f t="shared" si="67"/>
        <v>0</v>
      </c>
      <c r="CG87" s="78">
        <f>SUM(CG88:CG90)</f>
        <v>0</v>
      </c>
      <c r="CH87" s="18"/>
      <c r="CI87" s="85"/>
      <c r="CK87" s="46"/>
    </row>
    <row r="88" spans="1:89" s="11" customFormat="1" ht="12.95" customHeight="1" x14ac:dyDescent="0.3">
      <c r="A88" s="47">
        <f t="shared" si="58"/>
        <v>87</v>
      </c>
      <c r="B88" s="63"/>
      <c r="C88" s="63"/>
      <c r="D88" s="63"/>
      <c r="E88" s="63"/>
      <c r="F88" s="79"/>
      <c r="G88" s="63" t="s">
        <v>37</v>
      </c>
      <c r="H88" s="82" t="str">
        <f>$H$79</f>
        <v xml:space="preserve">דרוג A- ומעלה </v>
      </c>
      <c r="I88" s="82"/>
      <c r="J88" s="53">
        <f t="shared" si="59"/>
        <v>0</v>
      </c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5"/>
      <c r="CH88" s="18"/>
      <c r="CI88" s="85"/>
      <c r="CK88" s="46"/>
    </row>
    <row r="89" spans="1:89" s="11" customFormat="1" ht="12.95" customHeight="1" x14ac:dyDescent="0.3">
      <c r="A89" s="47">
        <f t="shared" si="58"/>
        <v>88</v>
      </c>
      <c r="B89" s="63"/>
      <c r="C89" s="63"/>
      <c r="D89" s="63"/>
      <c r="E89" s="63"/>
      <c r="F89" s="68"/>
      <c r="G89" s="63" t="s">
        <v>50</v>
      </c>
      <c r="H89" s="82" t="str">
        <f>$H$80</f>
        <v>דרוג BBB- ועד BBB+</v>
      </c>
      <c r="I89" s="63"/>
      <c r="J89" s="53">
        <f t="shared" si="59"/>
        <v>0</v>
      </c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5"/>
      <c r="CH89" s="18"/>
      <c r="CI89" s="85"/>
      <c r="CK89" s="46"/>
    </row>
    <row r="90" spans="1:89" s="11" customFormat="1" ht="12.95" customHeight="1" x14ac:dyDescent="0.3">
      <c r="A90" s="47">
        <f t="shared" si="58"/>
        <v>89</v>
      </c>
      <c r="B90" s="63"/>
      <c r="C90" s="63"/>
      <c r="D90" s="63"/>
      <c r="E90" s="63"/>
      <c r="F90" s="68"/>
      <c r="G90" s="63" t="s">
        <v>39</v>
      </c>
      <c r="H90" s="82" t="str">
        <f>$H$81</f>
        <v xml:space="preserve">דרוג נמוך מ- BBB- או לא מדורג </v>
      </c>
      <c r="I90" s="63"/>
      <c r="J90" s="53">
        <f t="shared" si="59"/>
        <v>0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5"/>
      <c r="CH90" s="18"/>
      <c r="CI90" s="85"/>
      <c r="CK90" s="46"/>
    </row>
    <row r="91" spans="1:89" s="11" customFormat="1" ht="12.95" customHeight="1" x14ac:dyDescent="0.3">
      <c r="A91" s="47">
        <f t="shared" si="58"/>
        <v>90</v>
      </c>
      <c r="B91" s="63"/>
      <c r="C91" s="63"/>
      <c r="D91" s="63"/>
      <c r="E91" s="63"/>
      <c r="F91" s="79" t="s">
        <v>71</v>
      </c>
      <c r="G91" s="80" t="s">
        <v>72</v>
      </c>
      <c r="H91" s="63"/>
      <c r="I91" s="63"/>
      <c r="J91" s="53">
        <f t="shared" si="59"/>
        <v>0</v>
      </c>
      <c r="K91" s="77">
        <f>SUM(K92:K95)</f>
        <v>0</v>
      </c>
      <c r="L91" s="77">
        <f t="shared" ref="L91:BW91" si="68">SUM(L92:L95)</f>
        <v>0</v>
      </c>
      <c r="M91" s="77">
        <f t="shared" si="68"/>
        <v>0</v>
      </c>
      <c r="N91" s="77">
        <f t="shared" si="68"/>
        <v>0</v>
      </c>
      <c r="O91" s="77">
        <f t="shared" si="68"/>
        <v>0</v>
      </c>
      <c r="P91" s="77">
        <f t="shared" si="68"/>
        <v>0</v>
      </c>
      <c r="Q91" s="77">
        <f t="shared" si="68"/>
        <v>0</v>
      </c>
      <c r="R91" s="77">
        <f t="shared" si="68"/>
        <v>0</v>
      </c>
      <c r="S91" s="77">
        <f t="shared" si="68"/>
        <v>0</v>
      </c>
      <c r="T91" s="77">
        <f t="shared" si="68"/>
        <v>0</v>
      </c>
      <c r="U91" s="77">
        <f t="shared" si="68"/>
        <v>0</v>
      </c>
      <c r="V91" s="77">
        <f t="shared" si="68"/>
        <v>0</v>
      </c>
      <c r="W91" s="77">
        <f t="shared" si="68"/>
        <v>0</v>
      </c>
      <c r="X91" s="77">
        <f t="shared" si="68"/>
        <v>0</v>
      </c>
      <c r="Y91" s="77">
        <f t="shared" si="68"/>
        <v>0</v>
      </c>
      <c r="Z91" s="77">
        <f t="shared" si="68"/>
        <v>0</v>
      </c>
      <c r="AA91" s="77">
        <f t="shared" si="68"/>
        <v>0</v>
      </c>
      <c r="AB91" s="77">
        <f t="shared" si="68"/>
        <v>0</v>
      </c>
      <c r="AC91" s="77">
        <f t="shared" si="68"/>
        <v>0</v>
      </c>
      <c r="AD91" s="77">
        <f t="shared" si="68"/>
        <v>0</v>
      </c>
      <c r="AE91" s="77">
        <f t="shared" si="68"/>
        <v>0</v>
      </c>
      <c r="AF91" s="77">
        <f t="shared" si="68"/>
        <v>0</v>
      </c>
      <c r="AG91" s="77">
        <f t="shared" si="68"/>
        <v>0</v>
      </c>
      <c r="AH91" s="77">
        <f t="shared" si="68"/>
        <v>0</v>
      </c>
      <c r="AI91" s="77">
        <f t="shared" si="68"/>
        <v>0</v>
      </c>
      <c r="AJ91" s="77">
        <f t="shared" si="68"/>
        <v>0</v>
      </c>
      <c r="AK91" s="77">
        <f t="shared" si="68"/>
        <v>0</v>
      </c>
      <c r="AL91" s="77">
        <f t="shared" si="68"/>
        <v>0</v>
      </c>
      <c r="AM91" s="77">
        <f t="shared" si="68"/>
        <v>0</v>
      </c>
      <c r="AN91" s="77">
        <f t="shared" si="68"/>
        <v>0</v>
      </c>
      <c r="AO91" s="77">
        <f t="shared" si="68"/>
        <v>0</v>
      </c>
      <c r="AP91" s="77">
        <f t="shared" si="68"/>
        <v>0</v>
      </c>
      <c r="AQ91" s="77">
        <f t="shared" si="68"/>
        <v>0</v>
      </c>
      <c r="AR91" s="77">
        <f t="shared" si="68"/>
        <v>0</v>
      </c>
      <c r="AS91" s="77">
        <f t="shared" si="68"/>
        <v>0</v>
      </c>
      <c r="AT91" s="77">
        <f t="shared" si="68"/>
        <v>0</v>
      </c>
      <c r="AU91" s="77">
        <f t="shared" si="68"/>
        <v>0</v>
      </c>
      <c r="AV91" s="77">
        <f t="shared" si="68"/>
        <v>0</v>
      </c>
      <c r="AW91" s="77">
        <f t="shared" si="68"/>
        <v>0</v>
      </c>
      <c r="AX91" s="77">
        <f t="shared" si="68"/>
        <v>0</v>
      </c>
      <c r="AY91" s="77">
        <f t="shared" si="68"/>
        <v>0</v>
      </c>
      <c r="AZ91" s="77">
        <f t="shared" si="68"/>
        <v>0</v>
      </c>
      <c r="BA91" s="77">
        <f t="shared" si="68"/>
        <v>0</v>
      </c>
      <c r="BB91" s="77">
        <f t="shared" si="68"/>
        <v>0</v>
      </c>
      <c r="BC91" s="77">
        <f t="shared" si="68"/>
        <v>0</v>
      </c>
      <c r="BD91" s="77">
        <f t="shared" si="68"/>
        <v>0</v>
      </c>
      <c r="BE91" s="77">
        <f t="shared" si="68"/>
        <v>0</v>
      </c>
      <c r="BF91" s="77">
        <f t="shared" si="68"/>
        <v>0</v>
      </c>
      <c r="BG91" s="77">
        <f t="shared" si="68"/>
        <v>0</v>
      </c>
      <c r="BH91" s="77">
        <f t="shared" si="68"/>
        <v>0</v>
      </c>
      <c r="BI91" s="77">
        <f t="shared" si="68"/>
        <v>0</v>
      </c>
      <c r="BJ91" s="77">
        <f t="shared" si="68"/>
        <v>0</v>
      </c>
      <c r="BK91" s="77">
        <f t="shared" si="68"/>
        <v>0</v>
      </c>
      <c r="BL91" s="77">
        <f t="shared" si="68"/>
        <v>0</v>
      </c>
      <c r="BM91" s="77">
        <f t="shared" si="68"/>
        <v>0</v>
      </c>
      <c r="BN91" s="77">
        <f t="shared" si="68"/>
        <v>0</v>
      </c>
      <c r="BO91" s="77">
        <f t="shared" si="68"/>
        <v>0</v>
      </c>
      <c r="BP91" s="77">
        <f t="shared" si="68"/>
        <v>0</v>
      </c>
      <c r="BQ91" s="77">
        <f t="shared" si="68"/>
        <v>0</v>
      </c>
      <c r="BR91" s="77">
        <f t="shared" si="68"/>
        <v>0</v>
      </c>
      <c r="BS91" s="77">
        <f t="shared" si="68"/>
        <v>0</v>
      </c>
      <c r="BT91" s="77">
        <f t="shared" si="68"/>
        <v>0</v>
      </c>
      <c r="BU91" s="77">
        <f t="shared" si="68"/>
        <v>0</v>
      </c>
      <c r="BV91" s="77">
        <f t="shared" si="68"/>
        <v>0</v>
      </c>
      <c r="BW91" s="77">
        <f t="shared" si="68"/>
        <v>0</v>
      </c>
      <c r="BX91" s="77">
        <f t="shared" ref="BX91:CF91" si="69">SUM(BX92:BX95)</f>
        <v>0</v>
      </c>
      <c r="BY91" s="77">
        <f t="shared" si="69"/>
        <v>0</v>
      </c>
      <c r="BZ91" s="77">
        <f t="shared" si="69"/>
        <v>0</v>
      </c>
      <c r="CA91" s="77">
        <f t="shared" si="69"/>
        <v>0</v>
      </c>
      <c r="CB91" s="77">
        <f t="shared" si="69"/>
        <v>0</v>
      </c>
      <c r="CC91" s="77">
        <f t="shared" si="69"/>
        <v>0</v>
      </c>
      <c r="CD91" s="77">
        <f t="shared" si="69"/>
        <v>0</v>
      </c>
      <c r="CE91" s="77">
        <f t="shared" si="69"/>
        <v>0</v>
      </c>
      <c r="CF91" s="77">
        <f t="shared" si="69"/>
        <v>0</v>
      </c>
      <c r="CG91" s="78">
        <f>SUM(CG92:CG95)</f>
        <v>0</v>
      </c>
      <c r="CH91" s="18"/>
      <c r="CI91" s="85"/>
      <c r="CK91" s="46"/>
    </row>
    <row r="92" spans="1:89" s="11" customFormat="1" ht="12.95" customHeight="1" x14ac:dyDescent="0.3">
      <c r="A92" s="47">
        <f t="shared" si="58"/>
        <v>91</v>
      </c>
      <c r="B92" s="63"/>
      <c r="C92" s="63"/>
      <c r="D92" s="63"/>
      <c r="E92" s="63"/>
      <c r="F92" s="68"/>
      <c r="G92" s="63" t="s">
        <v>37</v>
      </c>
      <c r="H92" s="82" t="str">
        <f>$H$79</f>
        <v xml:space="preserve">דרוג A- ומעלה </v>
      </c>
      <c r="I92" s="82"/>
      <c r="J92" s="53">
        <f t="shared" si="59"/>
        <v>0</v>
      </c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5"/>
      <c r="CH92" s="18"/>
      <c r="CI92" s="85"/>
      <c r="CK92" s="46"/>
    </row>
    <row r="93" spans="1:89" s="11" customFormat="1" ht="12.95" customHeight="1" x14ac:dyDescent="0.3">
      <c r="A93" s="47">
        <f t="shared" si="58"/>
        <v>92</v>
      </c>
      <c r="B93" s="63"/>
      <c r="C93" s="63"/>
      <c r="D93" s="63"/>
      <c r="E93" s="63"/>
      <c r="F93" s="68"/>
      <c r="G93" s="63" t="s">
        <v>50</v>
      </c>
      <c r="H93" s="82" t="str">
        <f>$H$80</f>
        <v>דרוג BBB- ועד BBB+</v>
      </c>
      <c r="I93" s="63"/>
      <c r="J93" s="53">
        <f t="shared" si="59"/>
        <v>0</v>
      </c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5"/>
      <c r="CH93" s="18"/>
      <c r="CI93" s="85"/>
      <c r="CK93" s="46"/>
    </row>
    <row r="94" spans="1:89" s="11" customFormat="1" ht="12.95" customHeight="1" x14ac:dyDescent="0.3">
      <c r="A94" s="47">
        <f t="shared" si="58"/>
        <v>93</v>
      </c>
      <c r="B94" s="63"/>
      <c r="C94" s="63"/>
      <c r="D94" s="63"/>
      <c r="E94" s="63"/>
      <c r="F94" s="68"/>
      <c r="G94" s="63" t="s">
        <v>39</v>
      </c>
      <c r="H94" s="63" t="str">
        <f>$H$69</f>
        <v xml:space="preserve">בדרוג נמוך מ- BBB- או לא מדורג עם בטוחה מספקת </v>
      </c>
      <c r="I94" s="63"/>
      <c r="J94" s="53">
        <f t="shared" si="59"/>
        <v>0</v>
      </c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5"/>
      <c r="CH94" s="18"/>
      <c r="CI94" s="85"/>
      <c r="CK94" s="46"/>
    </row>
    <row r="95" spans="1:89" s="11" customFormat="1" ht="12.95" customHeight="1" x14ac:dyDescent="0.3">
      <c r="A95" s="47">
        <f t="shared" si="58"/>
        <v>94</v>
      </c>
      <c r="B95" s="63"/>
      <c r="C95" s="63"/>
      <c r="D95" s="63"/>
      <c r="E95" s="63"/>
      <c r="F95" s="68"/>
      <c r="G95" s="63" t="s">
        <v>41</v>
      </c>
      <c r="H95" s="82" t="str">
        <f>H90</f>
        <v xml:space="preserve">דרוג נמוך מ- BBB- או לא מדורג </v>
      </c>
      <c r="I95" s="63"/>
      <c r="J95" s="53">
        <f t="shared" si="59"/>
        <v>0</v>
      </c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5"/>
      <c r="CH95" s="18"/>
      <c r="CI95" s="85"/>
      <c r="CK95" s="46"/>
    </row>
    <row r="96" spans="1:89" s="11" customFormat="1" ht="12.95" customHeight="1" x14ac:dyDescent="0.25">
      <c r="A96" s="47">
        <f t="shared" si="58"/>
        <v>95</v>
      </c>
      <c r="B96" s="68"/>
      <c r="C96" s="68"/>
      <c r="D96" s="68"/>
      <c r="E96" s="68"/>
      <c r="F96" s="68"/>
      <c r="G96" s="68"/>
      <c r="H96" s="68"/>
      <c r="I96" s="68"/>
      <c r="J96" s="70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2"/>
      <c r="CH96" s="18"/>
      <c r="CI96" s="18">
        <f>CJ96*$CI$1+10</f>
        <v>433</v>
      </c>
      <c r="CJ96" s="11">
        <v>8</v>
      </c>
      <c r="CK96" s="46">
        <v>1</v>
      </c>
    </row>
    <row r="97" spans="1:89" s="46" customFormat="1" ht="12.95" customHeight="1" x14ac:dyDescent="0.3">
      <c r="A97" s="47">
        <f t="shared" si="58"/>
        <v>96</v>
      </c>
      <c r="B97" s="63"/>
      <c r="C97" s="63"/>
      <c r="D97" s="57" t="s">
        <v>73</v>
      </c>
      <c r="E97" s="58" t="s">
        <v>74</v>
      </c>
      <c r="F97" s="59"/>
      <c r="G97" s="60"/>
      <c r="H97" s="60"/>
      <c r="I97" s="60"/>
      <c r="J97" s="53">
        <f t="shared" si="59"/>
        <v>3060481.2700000005</v>
      </c>
      <c r="K97" s="54">
        <f>SUM(K98,K136)</f>
        <v>0</v>
      </c>
      <c r="L97" s="54">
        <f t="shared" ref="L97:BW97" si="70">SUM(L98,L136)</f>
        <v>2175.3000000000002</v>
      </c>
      <c r="M97" s="54">
        <f t="shared" si="70"/>
        <v>128770.06000000001</v>
      </c>
      <c r="N97" s="54">
        <f t="shared" si="70"/>
        <v>0</v>
      </c>
      <c r="O97" s="54">
        <f t="shared" si="70"/>
        <v>36509.340000000004</v>
      </c>
      <c r="P97" s="54">
        <f t="shared" si="70"/>
        <v>0</v>
      </c>
      <c r="Q97" s="54">
        <f t="shared" si="70"/>
        <v>332973.24999999994</v>
      </c>
      <c r="R97" s="54">
        <f t="shared" si="70"/>
        <v>2896.64</v>
      </c>
      <c r="S97" s="54">
        <f t="shared" si="70"/>
        <v>140631.35999999999</v>
      </c>
      <c r="T97" s="54">
        <f t="shared" si="70"/>
        <v>0</v>
      </c>
      <c r="U97" s="54">
        <f t="shared" si="70"/>
        <v>906389.65999999992</v>
      </c>
      <c r="V97" s="54">
        <f t="shared" si="70"/>
        <v>0</v>
      </c>
      <c r="W97" s="54">
        <f t="shared" si="70"/>
        <v>0</v>
      </c>
      <c r="X97" s="54">
        <f t="shared" si="70"/>
        <v>0</v>
      </c>
      <c r="Y97" s="54">
        <f t="shared" si="70"/>
        <v>19557.079999999998</v>
      </c>
      <c r="Z97" s="54">
        <f t="shared" si="70"/>
        <v>1353.5800000000002</v>
      </c>
      <c r="AA97" s="54">
        <f t="shared" si="70"/>
        <v>188049.42</v>
      </c>
      <c r="AB97" s="54">
        <f t="shared" si="70"/>
        <v>60854.080000000009</v>
      </c>
      <c r="AC97" s="54">
        <f t="shared" si="70"/>
        <v>11094.27</v>
      </c>
      <c r="AD97" s="54">
        <f t="shared" si="70"/>
        <v>733188.7</v>
      </c>
      <c r="AE97" s="54">
        <f t="shared" si="70"/>
        <v>26990.77</v>
      </c>
      <c r="AF97" s="54">
        <f t="shared" si="70"/>
        <v>13967.53</v>
      </c>
      <c r="AG97" s="54">
        <f t="shared" si="70"/>
        <v>11067.369999999999</v>
      </c>
      <c r="AH97" s="54">
        <f t="shared" si="70"/>
        <v>11568.11</v>
      </c>
      <c r="AI97" s="54">
        <f t="shared" si="70"/>
        <v>4238.1000000000004</v>
      </c>
      <c r="AJ97" s="54">
        <f t="shared" si="70"/>
        <v>25876.350000000002</v>
      </c>
      <c r="AK97" s="54">
        <f t="shared" si="70"/>
        <v>389388.51</v>
      </c>
      <c r="AL97" s="54">
        <f t="shared" si="70"/>
        <v>12941.79</v>
      </c>
      <c r="AM97" s="54">
        <f t="shared" si="70"/>
        <v>0</v>
      </c>
      <c r="AN97" s="54">
        <f t="shared" si="70"/>
        <v>0</v>
      </c>
      <c r="AO97" s="54">
        <f t="shared" si="70"/>
        <v>0</v>
      </c>
      <c r="AP97" s="54">
        <f t="shared" si="70"/>
        <v>0</v>
      </c>
      <c r="AQ97" s="54">
        <f t="shared" si="70"/>
        <v>0</v>
      </c>
      <c r="AR97" s="54">
        <f t="shared" si="70"/>
        <v>0</v>
      </c>
      <c r="AS97" s="54">
        <f t="shared" si="70"/>
        <v>0</v>
      </c>
      <c r="AT97" s="54">
        <f t="shared" si="70"/>
        <v>0</v>
      </c>
      <c r="AU97" s="54">
        <f t="shared" si="70"/>
        <v>0</v>
      </c>
      <c r="AV97" s="54">
        <f t="shared" si="70"/>
        <v>0</v>
      </c>
      <c r="AW97" s="54">
        <f t="shared" si="70"/>
        <v>0</v>
      </c>
      <c r="AX97" s="54">
        <f t="shared" si="70"/>
        <v>0</v>
      </c>
      <c r="AY97" s="54">
        <f t="shared" si="70"/>
        <v>0</v>
      </c>
      <c r="AZ97" s="54">
        <f t="shared" si="70"/>
        <v>0</v>
      </c>
      <c r="BA97" s="54">
        <f t="shared" si="70"/>
        <v>0</v>
      </c>
      <c r="BB97" s="54">
        <f t="shared" si="70"/>
        <v>0</v>
      </c>
      <c r="BC97" s="54">
        <f t="shared" si="70"/>
        <v>0</v>
      </c>
      <c r="BD97" s="54">
        <f t="shared" si="70"/>
        <v>0</v>
      </c>
      <c r="BE97" s="54">
        <f t="shared" si="70"/>
        <v>0</v>
      </c>
      <c r="BF97" s="54">
        <f t="shared" si="70"/>
        <v>0</v>
      </c>
      <c r="BG97" s="54">
        <f t="shared" si="70"/>
        <v>0</v>
      </c>
      <c r="BH97" s="54">
        <f t="shared" si="70"/>
        <v>0</v>
      </c>
      <c r="BI97" s="54">
        <f t="shared" si="70"/>
        <v>0</v>
      </c>
      <c r="BJ97" s="54">
        <f t="shared" si="70"/>
        <v>0</v>
      </c>
      <c r="BK97" s="54">
        <f t="shared" si="70"/>
        <v>0</v>
      </c>
      <c r="BL97" s="54">
        <f t="shared" si="70"/>
        <v>0</v>
      </c>
      <c r="BM97" s="54">
        <f t="shared" si="70"/>
        <v>0</v>
      </c>
      <c r="BN97" s="54">
        <f t="shared" si="70"/>
        <v>0</v>
      </c>
      <c r="BO97" s="54">
        <f t="shared" si="70"/>
        <v>0</v>
      </c>
      <c r="BP97" s="54">
        <f t="shared" si="70"/>
        <v>0</v>
      </c>
      <c r="BQ97" s="54">
        <f t="shared" si="70"/>
        <v>0</v>
      </c>
      <c r="BR97" s="54">
        <f t="shared" si="70"/>
        <v>0</v>
      </c>
      <c r="BS97" s="54">
        <f t="shared" si="70"/>
        <v>0</v>
      </c>
      <c r="BT97" s="54">
        <f t="shared" si="70"/>
        <v>0</v>
      </c>
      <c r="BU97" s="54">
        <f t="shared" si="70"/>
        <v>0</v>
      </c>
      <c r="BV97" s="54">
        <f t="shared" si="70"/>
        <v>0</v>
      </c>
      <c r="BW97" s="54">
        <f t="shared" si="70"/>
        <v>0</v>
      </c>
      <c r="BX97" s="54">
        <f t="shared" ref="BX97:CF97" si="71">SUM(BX98,BX136)</f>
        <v>0</v>
      </c>
      <c r="BY97" s="54">
        <f t="shared" si="71"/>
        <v>0</v>
      </c>
      <c r="BZ97" s="54">
        <f t="shared" si="71"/>
        <v>0</v>
      </c>
      <c r="CA97" s="54">
        <f t="shared" si="71"/>
        <v>0</v>
      </c>
      <c r="CB97" s="54">
        <f t="shared" si="71"/>
        <v>0</v>
      </c>
      <c r="CC97" s="54">
        <f t="shared" si="71"/>
        <v>0</v>
      </c>
      <c r="CD97" s="54">
        <f t="shared" si="71"/>
        <v>0</v>
      </c>
      <c r="CE97" s="54">
        <f t="shared" si="71"/>
        <v>0</v>
      </c>
      <c r="CF97" s="54">
        <f t="shared" si="71"/>
        <v>0</v>
      </c>
      <c r="CG97" s="55">
        <f>SUM(CG98,CG136)</f>
        <v>0</v>
      </c>
      <c r="CH97" s="9"/>
      <c r="CI97" s="10"/>
      <c r="CK97" s="46">
        <f t="shared" ref="CK97:CK124" si="72">IF(J98&gt;0,1,0)</f>
        <v>1</v>
      </c>
    </row>
    <row r="98" spans="1:89" s="46" customFormat="1" ht="12.95" customHeight="1" x14ac:dyDescent="0.3">
      <c r="A98" s="47">
        <f t="shared" si="58"/>
        <v>97</v>
      </c>
      <c r="B98" s="63"/>
      <c r="C98" s="63"/>
      <c r="D98" s="63"/>
      <c r="E98" s="61" t="s">
        <v>15</v>
      </c>
      <c r="F98" s="76" t="s">
        <v>14</v>
      </c>
      <c r="G98" s="63"/>
      <c r="H98" s="63"/>
      <c r="I98" s="63"/>
      <c r="J98" s="53">
        <f t="shared" si="59"/>
        <v>2843537.8300000005</v>
      </c>
      <c r="K98" s="54">
        <f>SUM(K99,K115)</f>
        <v>0</v>
      </c>
      <c r="L98" s="54">
        <f t="shared" ref="L98:BW98" si="73">SUM(L99,L115)</f>
        <v>2175.3000000000002</v>
      </c>
      <c r="M98" s="54">
        <f t="shared" si="73"/>
        <v>126425.24</v>
      </c>
      <c r="N98" s="54">
        <f t="shared" si="73"/>
        <v>0</v>
      </c>
      <c r="O98" s="54">
        <f t="shared" si="73"/>
        <v>35966.980000000003</v>
      </c>
      <c r="P98" s="54">
        <f t="shared" si="73"/>
        <v>0</v>
      </c>
      <c r="Q98" s="54">
        <f t="shared" si="73"/>
        <v>327133.92999999993</v>
      </c>
      <c r="R98" s="54">
        <f t="shared" si="73"/>
        <v>2896.64</v>
      </c>
      <c r="S98" s="54">
        <f t="shared" si="73"/>
        <v>120371.2</v>
      </c>
      <c r="T98" s="54">
        <f t="shared" si="73"/>
        <v>0</v>
      </c>
      <c r="U98" s="54">
        <f t="shared" si="73"/>
        <v>785003.48</v>
      </c>
      <c r="V98" s="54">
        <f t="shared" si="73"/>
        <v>0</v>
      </c>
      <c r="W98" s="54">
        <f t="shared" si="73"/>
        <v>0</v>
      </c>
      <c r="X98" s="54">
        <f t="shared" si="73"/>
        <v>0</v>
      </c>
      <c r="Y98" s="54">
        <f t="shared" si="73"/>
        <v>19557.079999999998</v>
      </c>
      <c r="Z98" s="54">
        <f t="shared" si="73"/>
        <v>1353.5800000000002</v>
      </c>
      <c r="AA98" s="54">
        <f t="shared" si="73"/>
        <v>185831.47</v>
      </c>
      <c r="AB98" s="54">
        <f t="shared" si="73"/>
        <v>60227.720000000008</v>
      </c>
      <c r="AC98" s="54">
        <f t="shared" si="73"/>
        <v>10647.51</v>
      </c>
      <c r="AD98" s="54">
        <f t="shared" si="73"/>
        <v>719579.36</v>
      </c>
      <c r="AE98" s="54">
        <f t="shared" si="73"/>
        <v>26653.010000000002</v>
      </c>
      <c r="AF98" s="54">
        <f t="shared" si="73"/>
        <v>13775.92</v>
      </c>
      <c r="AG98" s="54">
        <f t="shared" si="73"/>
        <v>10934.22</v>
      </c>
      <c r="AH98" s="54">
        <f t="shared" si="73"/>
        <v>11344.02</v>
      </c>
      <c r="AI98" s="54">
        <f t="shared" si="73"/>
        <v>4238.1000000000004</v>
      </c>
      <c r="AJ98" s="54">
        <f t="shared" si="73"/>
        <v>25177.47</v>
      </c>
      <c r="AK98" s="54">
        <f t="shared" si="73"/>
        <v>341479.87</v>
      </c>
      <c r="AL98" s="54">
        <f t="shared" si="73"/>
        <v>12765.730000000001</v>
      </c>
      <c r="AM98" s="54">
        <f t="shared" si="73"/>
        <v>0</v>
      </c>
      <c r="AN98" s="54">
        <f t="shared" si="73"/>
        <v>0</v>
      </c>
      <c r="AO98" s="54">
        <f t="shared" si="73"/>
        <v>0</v>
      </c>
      <c r="AP98" s="54">
        <f t="shared" si="73"/>
        <v>0</v>
      </c>
      <c r="AQ98" s="54">
        <f t="shared" si="73"/>
        <v>0</v>
      </c>
      <c r="AR98" s="54">
        <f t="shared" si="73"/>
        <v>0</v>
      </c>
      <c r="AS98" s="54">
        <f t="shared" si="73"/>
        <v>0</v>
      </c>
      <c r="AT98" s="54">
        <f t="shared" si="73"/>
        <v>0</v>
      </c>
      <c r="AU98" s="54">
        <f t="shared" si="73"/>
        <v>0</v>
      </c>
      <c r="AV98" s="54">
        <f t="shared" si="73"/>
        <v>0</v>
      </c>
      <c r="AW98" s="54">
        <f t="shared" si="73"/>
        <v>0</v>
      </c>
      <c r="AX98" s="54">
        <f t="shared" si="73"/>
        <v>0</v>
      </c>
      <c r="AY98" s="54">
        <f t="shared" si="73"/>
        <v>0</v>
      </c>
      <c r="AZ98" s="54">
        <f t="shared" si="73"/>
        <v>0</v>
      </c>
      <c r="BA98" s="54">
        <f t="shared" si="73"/>
        <v>0</v>
      </c>
      <c r="BB98" s="54">
        <f t="shared" si="73"/>
        <v>0</v>
      </c>
      <c r="BC98" s="54">
        <f t="shared" si="73"/>
        <v>0</v>
      </c>
      <c r="BD98" s="54">
        <f t="shared" si="73"/>
        <v>0</v>
      </c>
      <c r="BE98" s="54">
        <f t="shared" si="73"/>
        <v>0</v>
      </c>
      <c r="BF98" s="54">
        <f t="shared" si="73"/>
        <v>0</v>
      </c>
      <c r="BG98" s="54">
        <f t="shared" si="73"/>
        <v>0</v>
      </c>
      <c r="BH98" s="54">
        <f t="shared" si="73"/>
        <v>0</v>
      </c>
      <c r="BI98" s="54">
        <f t="shared" si="73"/>
        <v>0</v>
      </c>
      <c r="BJ98" s="54">
        <f t="shared" si="73"/>
        <v>0</v>
      </c>
      <c r="BK98" s="54">
        <f t="shared" si="73"/>
        <v>0</v>
      </c>
      <c r="BL98" s="54">
        <f t="shared" si="73"/>
        <v>0</v>
      </c>
      <c r="BM98" s="54">
        <f t="shared" si="73"/>
        <v>0</v>
      </c>
      <c r="BN98" s="54">
        <f t="shared" si="73"/>
        <v>0</v>
      </c>
      <c r="BO98" s="54">
        <f t="shared" si="73"/>
        <v>0</v>
      </c>
      <c r="BP98" s="54">
        <f t="shared" si="73"/>
        <v>0</v>
      </c>
      <c r="BQ98" s="54">
        <f t="shared" si="73"/>
        <v>0</v>
      </c>
      <c r="BR98" s="54">
        <f t="shared" si="73"/>
        <v>0</v>
      </c>
      <c r="BS98" s="54">
        <f t="shared" si="73"/>
        <v>0</v>
      </c>
      <c r="BT98" s="54">
        <f t="shared" si="73"/>
        <v>0</v>
      </c>
      <c r="BU98" s="54">
        <f t="shared" si="73"/>
        <v>0</v>
      </c>
      <c r="BV98" s="54">
        <f t="shared" si="73"/>
        <v>0</v>
      </c>
      <c r="BW98" s="54">
        <f t="shared" si="73"/>
        <v>0</v>
      </c>
      <c r="BX98" s="54">
        <f t="shared" ref="BX98:CF98" si="74">SUM(BX99,BX115)</f>
        <v>0</v>
      </c>
      <c r="BY98" s="54">
        <f t="shared" si="74"/>
        <v>0</v>
      </c>
      <c r="BZ98" s="54">
        <f t="shared" si="74"/>
        <v>0</v>
      </c>
      <c r="CA98" s="54">
        <f t="shared" si="74"/>
        <v>0</v>
      </c>
      <c r="CB98" s="54">
        <f t="shared" si="74"/>
        <v>0</v>
      </c>
      <c r="CC98" s="54">
        <f t="shared" si="74"/>
        <v>0</v>
      </c>
      <c r="CD98" s="54">
        <f t="shared" si="74"/>
        <v>0</v>
      </c>
      <c r="CE98" s="54">
        <f t="shared" si="74"/>
        <v>0</v>
      </c>
      <c r="CF98" s="54">
        <f t="shared" si="74"/>
        <v>0</v>
      </c>
      <c r="CG98" s="55">
        <f>SUM(CG99,CG115)</f>
        <v>0</v>
      </c>
      <c r="CH98" s="9"/>
      <c r="CI98" s="10"/>
      <c r="CK98" s="46">
        <f t="shared" si="72"/>
        <v>1</v>
      </c>
    </row>
    <row r="99" spans="1:89" s="46" customFormat="1" ht="12.95" customHeight="1" x14ac:dyDescent="0.3">
      <c r="A99" s="47">
        <f t="shared" si="58"/>
        <v>98</v>
      </c>
      <c r="B99" s="63"/>
      <c r="C99" s="63"/>
      <c r="D99" s="63"/>
      <c r="E99" s="63"/>
      <c r="F99" s="79" t="s">
        <v>35</v>
      </c>
      <c r="G99" s="80" t="s">
        <v>36</v>
      </c>
      <c r="H99" s="63"/>
      <c r="I99" s="63"/>
      <c r="J99" s="53">
        <f t="shared" si="59"/>
        <v>2588586.5099999998</v>
      </c>
      <c r="K99" s="54">
        <f>SUM(K100,K105,K110)</f>
        <v>0</v>
      </c>
      <c r="L99" s="54">
        <f t="shared" ref="L99:BW99" si="75">SUM(L100,L105,L110)</f>
        <v>1682.98</v>
      </c>
      <c r="M99" s="54">
        <f t="shared" si="75"/>
        <v>106833.93000000001</v>
      </c>
      <c r="N99" s="54">
        <f t="shared" si="75"/>
        <v>0</v>
      </c>
      <c r="O99" s="54">
        <f t="shared" si="75"/>
        <v>32744.97</v>
      </c>
      <c r="P99" s="54">
        <f t="shared" si="75"/>
        <v>0</v>
      </c>
      <c r="Q99" s="54">
        <f t="shared" si="75"/>
        <v>302308.70999999996</v>
      </c>
      <c r="R99" s="54">
        <f t="shared" si="75"/>
        <v>2896.64</v>
      </c>
      <c r="S99" s="54">
        <f t="shared" si="75"/>
        <v>104829.79</v>
      </c>
      <c r="T99" s="54">
        <f t="shared" si="75"/>
        <v>0</v>
      </c>
      <c r="U99" s="54">
        <f t="shared" si="75"/>
        <v>693708.85</v>
      </c>
      <c r="V99" s="54">
        <f t="shared" si="75"/>
        <v>0</v>
      </c>
      <c r="W99" s="54">
        <f t="shared" si="75"/>
        <v>0</v>
      </c>
      <c r="X99" s="54">
        <f t="shared" si="75"/>
        <v>0</v>
      </c>
      <c r="Y99" s="54">
        <f t="shared" si="75"/>
        <v>19128.07</v>
      </c>
      <c r="Z99" s="54">
        <f t="shared" si="75"/>
        <v>1122.67</v>
      </c>
      <c r="AA99" s="54">
        <f t="shared" si="75"/>
        <v>177648.8</v>
      </c>
      <c r="AB99" s="54">
        <f t="shared" si="75"/>
        <v>57195.000000000007</v>
      </c>
      <c r="AC99" s="54">
        <f t="shared" si="75"/>
        <v>10284.48</v>
      </c>
      <c r="AD99" s="54">
        <f t="shared" si="75"/>
        <v>685644.30999999994</v>
      </c>
      <c r="AE99" s="54">
        <f t="shared" si="75"/>
        <v>23785.86</v>
      </c>
      <c r="AF99" s="54">
        <f t="shared" si="75"/>
        <v>12648.25</v>
      </c>
      <c r="AG99" s="54">
        <f t="shared" si="75"/>
        <v>10009.369999999999</v>
      </c>
      <c r="AH99" s="54">
        <f t="shared" si="75"/>
        <v>10547.29</v>
      </c>
      <c r="AI99" s="54">
        <f t="shared" si="75"/>
        <v>4238.1000000000004</v>
      </c>
      <c r="AJ99" s="54">
        <f t="shared" si="75"/>
        <v>20733.38</v>
      </c>
      <c r="AK99" s="54">
        <f t="shared" si="75"/>
        <v>299599.02999999997</v>
      </c>
      <c r="AL99" s="54">
        <f t="shared" si="75"/>
        <v>10996.03</v>
      </c>
      <c r="AM99" s="54">
        <f t="shared" si="75"/>
        <v>0</v>
      </c>
      <c r="AN99" s="54">
        <f t="shared" si="75"/>
        <v>0</v>
      </c>
      <c r="AO99" s="54">
        <f t="shared" si="75"/>
        <v>0</v>
      </c>
      <c r="AP99" s="54">
        <f t="shared" si="75"/>
        <v>0</v>
      </c>
      <c r="AQ99" s="54">
        <f t="shared" si="75"/>
        <v>0</v>
      </c>
      <c r="AR99" s="54">
        <f t="shared" si="75"/>
        <v>0</v>
      </c>
      <c r="AS99" s="54">
        <f t="shared" si="75"/>
        <v>0</v>
      </c>
      <c r="AT99" s="54">
        <f t="shared" si="75"/>
        <v>0</v>
      </c>
      <c r="AU99" s="54">
        <f t="shared" si="75"/>
        <v>0</v>
      </c>
      <c r="AV99" s="54">
        <f t="shared" si="75"/>
        <v>0</v>
      </c>
      <c r="AW99" s="54">
        <f t="shared" si="75"/>
        <v>0</v>
      </c>
      <c r="AX99" s="54">
        <f t="shared" si="75"/>
        <v>0</v>
      </c>
      <c r="AY99" s="54">
        <f t="shared" si="75"/>
        <v>0</v>
      </c>
      <c r="AZ99" s="54">
        <f t="shared" si="75"/>
        <v>0</v>
      </c>
      <c r="BA99" s="54">
        <f t="shared" si="75"/>
        <v>0</v>
      </c>
      <c r="BB99" s="54">
        <f t="shared" si="75"/>
        <v>0</v>
      </c>
      <c r="BC99" s="54">
        <f t="shared" si="75"/>
        <v>0</v>
      </c>
      <c r="BD99" s="54">
        <f t="shared" si="75"/>
        <v>0</v>
      </c>
      <c r="BE99" s="54">
        <f t="shared" si="75"/>
        <v>0</v>
      </c>
      <c r="BF99" s="54">
        <f t="shared" si="75"/>
        <v>0</v>
      </c>
      <c r="BG99" s="54">
        <f t="shared" si="75"/>
        <v>0</v>
      </c>
      <c r="BH99" s="54">
        <f t="shared" si="75"/>
        <v>0</v>
      </c>
      <c r="BI99" s="54">
        <f t="shared" si="75"/>
        <v>0</v>
      </c>
      <c r="BJ99" s="54">
        <f t="shared" si="75"/>
        <v>0</v>
      </c>
      <c r="BK99" s="54">
        <f t="shared" si="75"/>
        <v>0</v>
      </c>
      <c r="BL99" s="54">
        <f t="shared" si="75"/>
        <v>0</v>
      </c>
      <c r="BM99" s="54">
        <f t="shared" si="75"/>
        <v>0</v>
      </c>
      <c r="BN99" s="54">
        <f t="shared" si="75"/>
        <v>0</v>
      </c>
      <c r="BO99" s="54">
        <f t="shared" si="75"/>
        <v>0</v>
      </c>
      <c r="BP99" s="54">
        <f t="shared" si="75"/>
        <v>0</v>
      </c>
      <c r="BQ99" s="54">
        <f t="shared" si="75"/>
        <v>0</v>
      </c>
      <c r="BR99" s="54">
        <f t="shared" si="75"/>
        <v>0</v>
      </c>
      <c r="BS99" s="54">
        <f t="shared" si="75"/>
        <v>0</v>
      </c>
      <c r="BT99" s="54">
        <f t="shared" si="75"/>
        <v>0</v>
      </c>
      <c r="BU99" s="54">
        <f t="shared" si="75"/>
        <v>0</v>
      </c>
      <c r="BV99" s="54">
        <f t="shared" si="75"/>
        <v>0</v>
      </c>
      <c r="BW99" s="54">
        <f t="shared" si="75"/>
        <v>0</v>
      </c>
      <c r="BX99" s="54">
        <f t="shared" ref="BX99:CF99" si="76">SUM(BX100,BX105,BX110)</f>
        <v>0</v>
      </c>
      <c r="BY99" s="54">
        <f t="shared" si="76"/>
        <v>0</v>
      </c>
      <c r="BZ99" s="54">
        <f t="shared" si="76"/>
        <v>0</v>
      </c>
      <c r="CA99" s="54">
        <f t="shared" si="76"/>
        <v>0</v>
      </c>
      <c r="CB99" s="54">
        <f t="shared" si="76"/>
        <v>0</v>
      </c>
      <c r="CC99" s="54">
        <f t="shared" si="76"/>
        <v>0</v>
      </c>
      <c r="CD99" s="54">
        <f t="shared" si="76"/>
        <v>0</v>
      </c>
      <c r="CE99" s="54">
        <f t="shared" si="76"/>
        <v>0</v>
      </c>
      <c r="CF99" s="54">
        <f t="shared" si="76"/>
        <v>0</v>
      </c>
      <c r="CG99" s="55">
        <f>SUM(CG100,CG105,CG110)</f>
        <v>0</v>
      </c>
      <c r="CH99" s="9"/>
      <c r="CI99" s="10"/>
      <c r="CK99" s="46">
        <f t="shared" si="72"/>
        <v>1</v>
      </c>
    </row>
    <row r="100" spans="1:89" ht="12.95" customHeight="1" x14ac:dyDescent="0.3">
      <c r="A100" s="47">
        <f t="shared" si="58"/>
        <v>99</v>
      </c>
      <c r="B100" s="61"/>
      <c r="C100" s="61"/>
      <c r="D100" s="61"/>
      <c r="E100" s="61"/>
      <c r="F100" s="79"/>
      <c r="G100" s="61" t="s">
        <v>37</v>
      </c>
      <c r="H100" s="80" t="str">
        <f>$H$48</f>
        <v xml:space="preserve">דרוג AA- ומעלה </v>
      </c>
      <c r="I100" s="80"/>
      <c r="J100" s="53">
        <f t="shared" si="59"/>
        <v>1999482.1900000002</v>
      </c>
      <c r="K100" s="77">
        <f>SUM(K101:K104)</f>
        <v>0</v>
      </c>
      <c r="L100" s="77">
        <f t="shared" ref="L100:BW100" si="77">SUM(L101:L104)</f>
        <v>1016.24</v>
      </c>
      <c r="M100" s="77">
        <f t="shared" si="77"/>
        <v>66933.090000000011</v>
      </c>
      <c r="N100" s="77">
        <f t="shared" si="77"/>
        <v>0</v>
      </c>
      <c r="O100" s="77">
        <f t="shared" si="77"/>
        <v>18367.09</v>
      </c>
      <c r="P100" s="77">
        <f t="shared" si="77"/>
        <v>0</v>
      </c>
      <c r="Q100" s="77">
        <f t="shared" si="77"/>
        <v>223723.37</v>
      </c>
      <c r="R100" s="77">
        <f t="shared" si="77"/>
        <v>2187.71</v>
      </c>
      <c r="S100" s="77">
        <f t="shared" si="77"/>
        <v>103505.51</v>
      </c>
      <c r="T100" s="77">
        <f t="shared" si="77"/>
        <v>0</v>
      </c>
      <c r="U100" s="77">
        <f t="shared" si="77"/>
        <v>685361.04</v>
      </c>
      <c r="V100" s="77">
        <f t="shared" si="77"/>
        <v>0</v>
      </c>
      <c r="W100" s="77">
        <f t="shared" si="77"/>
        <v>0</v>
      </c>
      <c r="X100" s="77">
        <f t="shared" si="77"/>
        <v>0</v>
      </c>
      <c r="Y100" s="77">
        <f t="shared" si="77"/>
        <v>11081.91</v>
      </c>
      <c r="Z100" s="77">
        <f t="shared" si="77"/>
        <v>0</v>
      </c>
      <c r="AA100" s="77">
        <f t="shared" si="77"/>
        <v>120754.25</v>
      </c>
      <c r="AB100" s="77">
        <f t="shared" si="77"/>
        <v>44198.780000000006</v>
      </c>
      <c r="AC100" s="77">
        <f t="shared" si="77"/>
        <v>6345.3399999999992</v>
      </c>
      <c r="AD100" s="77">
        <f t="shared" si="77"/>
        <v>494412.87</v>
      </c>
      <c r="AE100" s="77">
        <f t="shared" si="77"/>
        <v>11262.859999999999</v>
      </c>
      <c r="AF100" s="77">
        <f t="shared" si="77"/>
        <v>6910.880000000001</v>
      </c>
      <c r="AG100" s="77">
        <f t="shared" si="77"/>
        <v>5060.5499999999993</v>
      </c>
      <c r="AH100" s="77">
        <f t="shared" si="77"/>
        <v>5397.2300000000005</v>
      </c>
      <c r="AI100" s="77">
        <f t="shared" si="77"/>
        <v>2676.9</v>
      </c>
      <c r="AJ100" s="77">
        <f t="shared" si="77"/>
        <v>11740.93</v>
      </c>
      <c r="AK100" s="77">
        <f t="shared" si="77"/>
        <v>172465.52</v>
      </c>
      <c r="AL100" s="77">
        <f t="shared" si="77"/>
        <v>6080.12</v>
      </c>
      <c r="AM100" s="77">
        <f t="shared" si="77"/>
        <v>0</v>
      </c>
      <c r="AN100" s="77">
        <f t="shared" si="77"/>
        <v>0</v>
      </c>
      <c r="AO100" s="77">
        <f t="shared" si="77"/>
        <v>0</v>
      </c>
      <c r="AP100" s="77">
        <f t="shared" si="77"/>
        <v>0</v>
      </c>
      <c r="AQ100" s="77">
        <f t="shared" si="77"/>
        <v>0</v>
      </c>
      <c r="AR100" s="77">
        <f t="shared" si="77"/>
        <v>0</v>
      </c>
      <c r="AS100" s="77">
        <f t="shared" si="77"/>
        <v>0</v>
      </c>
      <c r="AT100" s="77">
        <f t="shared" si="77"/>
        <v>0</v>
      </c>
      <c r="AU100" s="77">
        <f t="shared" si="77"/>
        <v>0</v>
      </c>
      <c r="AV100" s="77">
        <f t="shared" si="77"/>
        <v>0</v>
      </c>
      <c r="AW100" s="77">
        <f t="shared" si="77"/>
        <v>0</v>
      </c>
      <c r="AX100" s="77">
        <f t="shared" si="77"/>
        <v>0</v>
      </c>
      <c r="AY100" s="77">
        <f t="shared" si="77"/>
        <v>0</v>
      </c>
      <c r="AZ100" s="77">
        <f t="shared" si="77"/>
        <v>0</v>
      </c>
      <c r="BA100" s="77">
        <f t="shared" si="77"/>
        <v>0</v>
      </c>
      <c r="BB100" s="77">
        <f t="shared" si="77"/>
        <v>0</v>
      </c>
      <c r="BC100" s="77">
        <f t="shared" si="77"/>
        <v>0</v>
      </c>
      <c r="BD100" s="77">
        <f t="shared" si="77"/>
        <v>0</v>
      </c>
      <c r="BE100" s="77">
        <f t="shared" si="77"/>
        <v>0</v>
      </c>
      <c r="BF100" s="77">
        <f t="shared" si="77"/>
        <v>0</v>
      </c>
      <c r="BG100" s="77">
        <f t="shared" si="77"/>
        <v>0</v>
      </c>
      <c r="BH100" s="77">
        <f t="shared" si="77"/>
        <v>0</v>
      </c>
      <c r="BI100" s="77">
        <f t="shared" si="77"/>
        <v>0</v>
      </c>
      <c r="BJ100" s="77">
        <f t="shared" si="77"/>
        <v>0</v>
      </c>
      <c r="BK100" s="77">
        <f t="shared" si="77"/>
        <v>0</v>
      </c>
      <c r="BL100" s="77">
        <f t="shared" si="77"/>
        <v>0</v>
      </c>
      <c r="BM100" s="77">
        <f t="shared" si="77"/>
        <v>0</v>
      </c>
      <c r="BN100" s="77">
        <f t="shared" si="77"/>
        <v>0</v>
      </c>
      <c r="BO100" s="77">
        <f t="shared" si="77"/>
        <v>0</v>
      </c>
      <c r="BP100" s="77">
        <f t="shared" si="77"/>
        <v>0</v>
      </c>
      <c r="BQ100" s="77">
        <f t="shared" si="77"/>
        <v>0</v>
      </c>
      <c r="BR100" s="77">
        <f t="shared" si="77"/>
        <v>0</v>
      </c>
      <c r="BS100" s="77">
        <f t="shared" si="77"/>
        <v>0</v>
      </c>
      <c r="BT100" s="77">
        <f t="shared" si="77"/>
        <v>0</v>
      </c>
      <c r="BU100" s="77">
        <f t="shared" si="77"/>
        <v>0</v>
      </c>
      <c r="BV100" s="77">
        <f t="shared" si="77"/>
        <v>0</v>
      </c>
      <c r="BW100" s="77">
        <f t="shared" si="77"/>
        <v>0</v>
      </c>
      <c r="BX100" s="77">
        <f t="shared" ref="BX100:CF100" si="78">SUM(BX101:BX104)</f>
        <v>0</v>
      </c>
      <c r="BY100" s="77">
        <f t="shared" si="78"/>
        <v>0</v>
      </c>
      <c r="BZ100" s="77">
        <f t="shared" si="78"/>
        <v>0</v>
      </c>
      <c r="CA100" s="77">
        <f t="shared" si="78"/>
        <v>0</v>
      </c>
      <c r="CB100" s="77">
        <f t="shared" si="78"/>
        <v>0</v>
      </c>
      <c r="CC100" s="77">
        <f t="shared" si="78"/>
        <v>0</v>
      </c>
      <c r="CD100" s="77">
        <f t="shared" si="78"/>
        <v>0</v>
      </c>
      <c r="CE100" s="77">
        <f t="shared" si="78"/>
        <v>0</v>
      </c>
      <c r="CF100" s="77">
        <f t="shared" si="78"/>
        <v>0</v>
      </c>
      <c r="CG100" s="78">
        <f>SUM(CG101:CG104)</f>
        <v>0</v>
      </c>
      <c r="CH100" s="18"/>
      <c r="CI100" s="19"/>
      <c r="CK100" s="46">
        <f t="shared" si="72"/>
        <v>1</v>
      </c>
    </row>
    <row r="101" spans="1:89" ht="12.95" customHeight="1" x14ac:dyDescent="0.3">
      <c r="A101" s="47">
        <f t="shared" si="58"/>
        <v>100</v>
      </c>
      <c r="B101" s="63"/>
      <c r="C101" s="63"/>
      <c r="D101" s="63"/>
      <c r="E101" s="63"/>
      <c r="F101" s="68"/>
      <c r="G101" s="68"/>
      <c r="H101" s="63" t="s">
        <v>56</v>
      </c>
      <c r="I101" s="63" t="s">
        <v>57</v>
      </c>
      <c r="J101" s="53">
        <f t="shared" si="59"/>
        <v>1513055.2499999995</v>
      </c>
      <c r="K101" s="64"/>
      <c r="L101" s="64">
        <v>810.91</v>
      </c>
      <c r="M101" s="64">
        <v>53685.33</v>
      </c>
      <c r="N101" s="64"/>
      <c r="O101" s="64">
        <v>15784.08</v>
      </c>
      <c r="P101" s="64"/>
      <c r="Q101" s="64">
        <v>151752.78</v>
      </c>
      <c r="R101" s="64"/>
      <c r="S101" s="64">
        <v>90097.62</v>
      </c>
      <c r="T101" s="64"/>
      <c r="U101" s="64">
        <v>604891.91</v>
      </c>
      <c r="V101" s="64"/>
      <c r="W101" s="64"/>
      <c r="X101" s="64"/>
      <c r="Y101" s="64">
        <v>4052.57</v>
      </c>
      <c r="Z101" s="64"/>
      <c r="AA101" s="64">
        <v>63338.66</v>
      </c>
      <c r="AB101" s="64">
        <v>30748.22</v>
      </c>
      <c r="AC101" s="64">
        <v>3262.28</v>
      </c>
      <c r="AD101" s="64">
        <v>350320.98</v>
      </c>
      <c r="AE101" s="64">
        <v>9068.93</v>
      </c>
      <c r="AF101" s="64">
        <v>5630.63</v>
      </c>
      <c r="AG101" s="64">
        <v>4090.37</v>
      </c>
      <c r="AH101" s="64">
        <v>4430.8500000000004</v>
      </c>
      <c r="AI101" s="64">
        <v>1382.39</v>
      </c>
      <c r="AJ101" s="64">
        <v>7455.13</v>
      </c>
      <c r="AK101" s="64">
        <v>112218.73</v>
      </c>
      <c r="AL101" s="64">
        <v>32.880000000000003</v>
      </c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5"/>
      <c r="CH101" s="18"/>
      <c r="CI101" s="19"/>
      <c r="CK101" s="46">
        <f t="shared" si="72"/>
        <v>1</v>
      </c>
    </row>
    <row r="102" spans="1:89" ht="12.95" customHeight="1" x14ac:dyDescent="0.3">
      <c r="A102" s="47">
        <f t="shared" si="58"/>
        <v>101</v>
      </c>
      <c r="B102" s="63"/>
      <c r="C102" s="63"/>
      <c r="D102" s="63"/>
      <c r="E102" s="63"/>
      <c r="F102" s="68"/>
      <c r="G102" s="63"/>
      <c r="H102" s="63" t="s">
        <v>58</v>
      </c>
      <c r="I102" s="63" t="s">
        <v>59</v>
      </c>
      <c r="J102" s="53">
        <f t="shared" si="59"/>
        <v>426909.9499999999</v>
      </c>
      <c r="K102" s="64"/>
      <c r="L102" s="64">
        <v>32.4</v>
      </c>
      <c r="M102" s="64">
        <v>8886.7999999999993</v>
      </c>
      <c r="N102" s="64"/>
      <c r="O102" s="64">
        <v>249.56</v>
      </c>
      <c r="P102" s="64"/>
      <c r="Q102" s="64">
        <v>66658.48</v>
      </c>
      <c r="R102" s="64">
        <v>2187.71</v>
      </c>
      <c r="S102" s="64">
        <v>9820.58</v>
      </c>
      <c r="T102" s="64"/>
      <c r="U102" s="64">
        <v>69351.25</v>
      </c>
      <c r="V102" s="64"/>
      <c r="W102" s="64"/>
      <c r="X102" s="64"/>
      <c r="Y102" s="64">
        <v>5989.61</v>
      </c>
      <c r="Z102" s="64"/>
      <c r="AA102" s="64">
        <v>56586.65</v>
      </c>
      <c r="AB102" s="64">
        <v>11603.58</v>
      </c>
      <c r="AC102" s="64">
        <v>2421.1999999999998</v>
      </c>
      <c r="AD102" s="64">
        <v>119869.58</v>
      </c>
      <c r="AE102" s="64">
        <v>470.13</v>
      </c>
      <c r="AF102" s="64">
        <v>576.23</v>
      </c>
      <c r="AG102" s="64">
        <v>388.11</v>
      </c>
      <c r="AH102" s="64">
        <v>468.93</v>
      </c>
      <c r="AI102" s="64">
        <v>1224.8699999999999</v>
      </c>
      <c r="AJ102" s="64">
        <v>4285.8</v>
      </c>
      <c r="AK102" s="64">
        <v>59791.24</v>
      </c>
      <c r="AL102" s="64">
        <v>6047.24</v>
      </c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5"/>
      <c r="CH102" s="18"/>
      <c r="CI102" s="19"/>
      <c r="CK102" s="46">
        <f t="shared" si="72"/>
        <v>1</v>
      </c>
    </row>
    <row r="103" spans="1:89" ht="12.95" customHeight="1" x14ac:dyDescent="0.3">
      <c r="A103" s="47">
        <f t="shared" si="58"/>
        <v>102</v>
      </c>
      <c r="B103" s="63"/>
      <c r="C103" s="63"/>
      <c r="D103" s="63"/>
      <c r="E103" s="63"/>
      <c r="F103" s="68"/>
      <c r="G103" s="63"/>
      <c r="H103" s="63" t="s">
        <v>60</v>
      </c>
      <c r="I103" s="63" t="s">
        <v>61</v>
      </c>
      <c r="J103" s="53">
        <f t="shared" si="59"/>
        <v>59516.99</v>
      </c>
      <c r="K103" s="64"/>
      <c r="L103" s="64">
        <v>172.93</v>
      </c>
      <c r="M103" s="64">
        <v>4360.96</v>
      </c>
      <c r="N103" s="64"/>
      <c r="O103" s="64">
        <v>2333.4499999999998</v>
      </c>
      <c r="P103" s="64"/>
      <c r="Q103" s="64">
        <v>5312.11</v>
      </c>
      <c r="R103" s="64"/>
      <c r="S103" s="64">
        <v>3587.31</v>
      </c>
      <c r="T103" s="64"/>
      <c r="U103" s="64">
        <v>11117.88</v>
      </c>
      <c r="V103" s="64"/>
      <c r="W103" s="64"/>
      <c r="X103" s="64"/>
      <c r="Y103" s="64">
        <v>1039.73</v>
      </c>
      <c r="Z103" s="64"/>
      <c r="AA103" s="64">
        <v>828.94</v>
      </c>
      <c r="AB103" s="64">
        <v>1846.98</v>
      </c>
      <c r="AC103" s="64">
        <v>661.86</v>
      </c>
      <c r="AD103" s="64">
        <v>24222.31</v>
      </c>
      <c r="AE103" s="64">
        <v>1723.8</v>
      </c>
      <c r="AF103" s="64">
        <v>704.02</v>
      </c>
      <c r="AG103" s="64">
        <v>582.07000000000005</v>
      </c>
      <c r="AH103" s="64">
        <v>497.45</v>
      </c>
      <c r="AI103" s="64">
        <v>69.64</v>
      </c>
      <c r="AJ103" s="64"/>
      <c r="AK103" s="64">
        <v>455.55</v>
      </c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5"/>
      <c r="CH103" s="18"/>
      <c r="CI103" s="19"/>
      <c r="CK103" s="46">
        <f t="shared" si="72"/>
        <v>0</v>
      </c>
    </row>
    <row r="104" spans="1:89" s="46" customFormat="1" ht="12.95" customHeight="1" x14ac:dyDescent="0.3">
      <c r="A104" s="47">
        <f t="shared" si="58"/>
        <v>103</v>
      </c>
      <c r="B104" s="63"/>
      <c r="C104" s="63"/>
      <c r="D104" s="63"/>
      <c r="E104" s="63"/>
      <c r="F104" s="68"/>
      <c r="G104" s="63"/>
      <c r="H104" s="63" t="s">
        <v>75</v>
      </c>
      <c r="I104" s="63" t="s">
        <v>6</v>
      </c>
      <c r="J104" s="53">
        <f t="shared" si="59"/>
        <v>0</v>
      </c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5"/>
      <c r="CH104" s="9"/>
      <c r="CI104" s="10"/>
      <c r="CK104" s="46">
        <f t="shared" si="72"/>
        <v>1</v>
      </c>
    </row>
    <row r="105" spans="1:89" ht="12.95" customHeight="1" x14ac:dyDescent="0.3">
      <c r="A105" s="47">
        <f t="shared" si="58"/>
        <v>104</v>
      </c>
      <c r="B105" s="61"/>
      <c r="C105" s="61"/>
      <c r="D105" s="61"/>
      <c r="E105" s="61"/>
      <c r="F105" s="79"/>
      <c r="G105" s="61" t="s">
        <v>50</v>
      </c>
      <c r="H105" s="61" t="str">
        <f>$H$52</f>
        <v xml:space="preserve">דרוג BBB- ועד A+ </v>
      </c>
      <c r="I105" s="61"/>
      <c r="J105" s="53">
        <f t="shared" si="59"/>
        <v>478614.87</v>
      </c>
      <c r="K105" s="77">
        <f>SUM(K106:K109)</f>
        <v>0</v>
      </c>
      <c r="L105" s="77">
        <f t="shared" ref="L105:BW105" si="79">SUM(L106:L109)</f>
        <v>666.74000000000012</v>
      </c>
      <c r="M105" s="77">
        <f t="shared" si="79"/>
        <v>39900.839999999997</v>
      </c>
      <c r="N105" s="77">
        <f t="shared" si="79"/>
        <v>0</v>
      </c>
      <c r="O105" s="77">
        <f t="shared" si="79"/>
        <v>14377.88</v>
      </c>
      <c r="P105" s="77">
        <f t="shared" si="79"/>
        <v>0</v>
      </c>
      <c r="Q105" s="77">
        <f t="shared" si="79"/>
        <v>78585.34</v>
      </c>
      <c r="R105" s="77">
        <f t="shared" si="79"/>
        <v>708.93</v>
      </c>
      <c r="S105" s="77">
        <f t="shared" si="79"/>
        <v>1324.28</v>
      </c>
      <c r="T105" s="77">
        <f t="shared" si="79"/>
        <v>0</v>
      </c>
      <c r="U105" s="77">
        <f t="shared" si="79"/>
        <v>5990.45</v>
      </c>
      <c r="V105" s="77">
        <f t="shared" si="79"/>
        <v>0</v>
      </c>
      <c r="W105" s="77">
        <f t="shared" si="79"/>
        <v>0</v>
      </c>
      <c r="X105" s="77">
        <f t="shared" si="79"/>
        <v>0</v>
      </c>
      <c r="Y105" s="77">
        <f t="shared" si="79"/>
        <v>7678.16</v>
      </c>
      <c r="Z105" s="77">
        <f t="shared" si="79"/>
        <v>1122.67</v>
      </c>
      <c r="AA105" s="77">
        <f t="shared" si="79"/>
        <v>49636.959999999999</v>
      </c>
      <c r="AB105" s="77">
        <f t="shared" si="79"/>
        <v>8835.7799999999988</v>
      </c>
      <c r="AC105" s="77">
        <f t="shared" si="79"/>
        <v>2633.27</v>
      </c>
      <c r="AD105" s="77">
        <f t="shared" si="79"/>
        <v>133451.21</v>
      </c>
      <c r="AE105" s="77">
        <f t="shared" si="79"/>
        <v>12523</v>
      </c>
      <c r="AF105" s="77">
        <f t="shared" si="79"/>
        <v>5737.37</v>
      </c>
      <c r="AG105" s="77">
        <f t="shared" si="79"/>
        <v>4948.82</v>
      </c>
      <c r="AH105" s="77">
        <f t="shared" si="79"/>
        <v>5150.0600000000004</v>
      </c>
      <c r="AI105" s="77">
        <f t="shared" si="79"/>
        <v>1560.79</v>
      </c>
      <c r="AJ105" s="77">
        <f t="shared" si="79"/>
        <v>7374.6900000000005</v>
      </c>
      <c r="AK105" s="77">
        <f t="shared" si="79"/>
        <v>91673.64</v>
      </c>
      <c r="AL105" s="77">
        <f t="shared" si="79"/>
        <v>4733.99</v>
      </c>
      <c r="AM105" s="77">
        <f t="shared" si="79"/>
        <v>0</v>
      </c>
      <c r="AN105" s="77">
        <f t="shared" si="79"/>
        <v>0</v>
      </c>
      <c r="AO105" s="77">
        <f t="shared" si="79"/>
        <v>0</v>
      </c>
      <c r="AP105" s="77">
        <f t="shared" si="79"/>
        <v>0</v>
      </c>
      <c r="AQ105" s="77">
        <f t="shared" si="79"/>
        <v>0</v>
      </c>
      <c r="AR105" s="77">
        <f t="shared" si="79"/>
        <v>0</v>
      </c>
      <c r="AS105" s="77">
        <f t="shared" si="79"/>
        <v>0</v>
      </c>
      <c r="AT105" s="77">
        <f t="shared" si="79"/>
        <v>0</v>
      </c>
      <c r="AU105" s="77">
        <f t="shared" si="79"/>
        <v>0</v>
      </c>
      <c r="AV105" s="77">
        <f t="shared" si="79"/>
        <v>0</v>
      </c>
      <c r="AW105" s="77">
        <f t="shared" si="79"/>
        <v>0</v>
      </c>
      <c r="AX105" s="77">
        <f t="shared" si="79"/>
        <v>0</v>
      </c>
      <c r="AY105" s="77">
        <f t="shared" si="79"/>
        <v>0</v>
      </c>
      <c r="AZ105" s="77">
        <f t="shared" si="79"/>
        <v>0</v>
      </c>
      <c r="BA105" s="77">
        <f t="shared" si="79"/>
        <v>0</v>
      </c>
      <c r="BB105" s="77">
        <f t="shared" si="79"/>
        <v>0</v>
      </c>
      <c r="BC105" s="77">
        <f t="shared" si="79"/>
        <v>0</v>
      </c>
      <c r="BD105" s="77">
        <f t="shared" si="79"/>
        <v>0</v>
      </c>
      <c r="BE105" s="77">
        <f t="shared" si="79"/>
        <v>0</v>
      </c>
      <c r="BF105" s="77">
        <f t="shared" si="79"/>
        <v>0</v>
      </c>
      <c r="BG105" s="77">
        <f t="shared" si="79"/>
        <v>0</v>
      </c>
      <c r="BH105" s="77">
        <f t="shared" si="79"/>
        <v>0</v>
      </c>
      <c r="BI105" s="77">
        <f t="shared" si="79"/>
        <v>0</v>
      </c>
      <c r="BJ105" s="77">
        <f t="shared" si="79"/>
        <v>0</v>
      </c>
      <c r="BK105" s="77">
        <f t="shared" si="79"/>
        <v>0</v>
      </c>
      <c r="BL105" s="77">
        <f t="shared" si="79"/>
        <v>0</v>
      </c>
      <c r="BM105" s="77">
        <f t="shared" si="79"/>
        <v>0</v>
      </c>
      <c r="BN105" s="77">
        <f t="shared" si="79"/>
        <v>0</v>
      </c>
      <c r="BO105" s="77">
        <f t="shared" si="79"/>
        <v>0</v>
      </c>
      <c r="BP105" s="77">
        <f t="shared" si="79"/>
        <v>0</v>
      </c>
      <c r="BQ105" s="77">
        <f t="shared" si="79"/>
        <v>0</v>
      </c>
      <c r="BR105" s="77">
        <f t="shared" si="79"/>
        <v>0</v>
      </c>
      <c r="BS105" s="77">
        <f t="shared" si="79"/>
        <v>0</v>
      </c>
      <c r="BT105" s="77">
        <f t="shared" si="79"/>
        <v>0</v>
      </c>
      <c r="BU105" s="77">
        <f t="shared" si="79"/>
        <v>0</v>
      </c>
      <c r="BV105" s="77">
        <f t="shared" si="79"/>
        <v>0</v>
      </c>
      <c r="BW105" s="77">
        <f t="shared" si="79"/>
        <v>0</v>
      </c>
      <c r="BX105" s="77">
        <f t="shared" ref="BX105:CF105" si="80">SUM(BX106:BX109)</f>
        <v>0</v>
      </c>
      <c r="BY105" s="77">
        <f t="shared" si="80"/>
        <v>0</v>
      </c>
      <c r="BZ105" s="77">
        <f t="shared" si="80"/>
        <v>0</v>
      </c>
      <c r="CA105" s="77">
        <f t="shared" si="80"/>
        <v>0</v>
      </c>
      <c r="CB105" s="77">
        <f t="shared" si="80"/>
        <v>0</v>
      </c>
      <c r="CC105" s="77">
        <f t="shared" si="80"/>
        <v>0</v>
      </c>
      <c r="CD105" s="77">
        <f t="shared" si="80"/>
        <v>0</v>
      </c>
      <c r="CE105" s="77">
        <f t="shared" si="80"/>
        <v>0</v>
      </c>
      <c r="CF105" s="77">
        <f t="shared" si="80"/>
        <v>0</v>
      </c>
      <c r="CG105" s="78">
        <f>SUM(CG106:CG109)</f>
        <v>0</v>
      </c>
      <c r="CH105" s="18"/>
      <c r="CI105" s="19"/>
      <c r="CK105" s="46">
        <f t="shared" si="72"/>
        <v>1</v>
      </c>
    </row>
    <row r="106" spans="1:89" ht="12.95" customHeight="1" x14ac:dyDescent="0.3">
      <c r="A106" s="47">
        <f t="shared" si="58"/>
        <v>105</v>
      </c>
      <c r="B106" s="63"/>
      <c r="C106" s="63"/>
      <c r="D106" s="63"/>
      <c r="E106" s="63"/>
      <c r="F106" s="68"/>
      <c r="G106" s="61"/>
      <c r="H106" s="63" t="s">
        <v>56</v>
      </c>
      <c r="I106" s="63" t="s">
        <v>76</v>
      </c>
      <c r="J106" s="53">
        <f t="shared" si="59"/>
        <v>140778.31</v>
      </c>
      <c r="K106" s="64"/>
      <c r="L106" s="64">
        <v>189.68</v>
      </c>
      <c r="M106" s="64">
        <v>11968.74</v>
      </c>
      <c r="N106" s="64"/>
      <c r="O106" s="64">
        <v>2879.68</v>
      </c>
      <c r="P106" s="64"/>
      <c r="Q106" s="64">
        <v>31406.85</v>
      </c>
      <c r="R106" s="64"/>
      <c r="S106" s="64"/>
      <c r="T106" s="64"/>
      <c r="U106" s="64"/>
      <c r="V106" s="64"/>
      <c r="W106" s="64"/>
      <c r="X106" s="64"/>
      <c r="Y106" s="64">
        <v>1748.48</v>
      </c>
      <c r="Z106" s="64"/>
      <c r="AA106" s="64">
        <v>22368.51</v>
      </c>
      <c r="AB106" s="64">
        <v>2161.16</v>
      </c>
      <c r="AC106" s="64">
        <v>668.12</v>
      </c>
      <c r="AD106" s="64">
        <v>33035.94</v>
      </c>
      <c r="AE106" s="64">
        <v>3379.44</v>
      </c>
      <c r="AF106" s="64">
        <v>1634.33</v>
      </c>
      <c r="AG106" s="64">
        <v>1316.82</v>
      </c>
      <c r="AH106" s="64">
        <v>1816.76</v>
      </c>
      <c r="AI106" s="64">
        <v>241.59</v>
      </c>
      <c r="AJ106" s="64">
        <v>1419.93</v>
      </c>
      <c r="AK106" s="64">
        <v>23874.67</v>
      </c>
      <c r="AL106" s="64">
        <v>667.61</v>
      </c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5"/>
      <c r="CH106" s="18"/>
      <c r="CI106" s="19"/>
      <c r="CK106" s="46">
        <f t="shared" si="72"/>
        <v>1</v>
      </c>
    </row>
    <row r="107" spans="1:89" ht="12.95" customHeight="1" x14ac:dyDescent="0.3">
      <c r="A107" s="47">
        <f t="shared" si="58"/>
        <v>106</v>
      </c>
      <c r="B107" s="63"/>
      <c r="C107" s="63"/>
      <c r="D107" s="63"/>
      <c r="E107" s="63"/>
      <c r="F107" s="68"/>
      <c r="G107" s="63"/>
      <c r="H107" s="63" t="s">
        <v>58</v>
      </c>
      <c r="I107" s="63" t="s">
        <v>59</v>
      </c>
      <c r="J107" s="53">
        <f t="shared" si="59"/>
        <v>286471.68000000005</v>
      </c>
      <c r="K107" s="64"/>
      <c r="L107" s="64">
        <v>446.72</v>
      </c>
      <c r="M107" s="64">
        <v>25005.14</v>
      </c>
      <c r="N107" s="64"/>
      <c r="O107" s="64">
        <v>8132.04</v>
      </c>
      <c r="P107" s="64"/>
      <c r="Q107" s="64">
        <v>43877.73</v>
      </c>
      <c r="R107" s="64">
        <v>708.93</v>
      </c>
      <c r="S107" s="64"/>
      <c r="T107" s="64"/>
      <c r="U107" s="64"/>
      <c r="V107" s="64"/>
      <c r="W107" s="64"/>
      <c r="X107" s="64"/>
      <c r="Y107" s="64">
        <v>3419.85</v>
      </c>
      <c r="Z107" s="64">
        <v>1122.67</v>
      </c>
      <c r="AA107" s="64">
        <v>23721.95</v>
      </c>
      <c r="AB107" s="64">
        <v>5323.04</v>
      </c>
      <c r="AC107" s="64">
        <v>1596.38</v>
      </c>
      <c r="AD107" s="64">
        <v>77967.56</v>
      </c>
      <c r="AE107" s="64">
        <v>7617.13</v>
      </c>
      <c r="AF107" s="64">
        <v>3494.2</v>
      </c>
      <c r="AG107" s="64">
        <v>3143.84</v>
      </c>
      <c r="AH107" s="64">
        <v>2810.25</v>
      </c>
      <c r="AI107" s="64">
        <v>1179.24</v>
      </c>
      <c r="AJ107" s="64">
        <v>5811.5</v>
      </c>
      <c r="AK107" s="64">
        <v>67286.11</v>
      </c>
      <c r="AL107" s="64">
        <v>3807.4</v>
      </c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5"/>
      <c r="CH107" s="18"/>
      <c r="CI107" s="19"/>
      <c r="CK107" s="46">
        <f t="shared" si="72"/>
        <v>1</v>
      </c>
    </row>
    <row r="108" spans="1:89" ht="12.95" customHeight="1" x14ac:dyDescent="0.3">
      <c r="A108" s="47">
        <f t="shared" si="58"/>
        <v>107</v>
      </c>
      <c r="B108" s="63"/>
      <c r="C108" s="63"/>
      <c r="D108" s="63"/>
      <c r="E108" s="63"/>
      <c r="F108" s="68"/>
      <c r="G108" s="63"/>
      <c r="H108" s="63" t="s">
        <v>60</v>
      </c>
      <c r="I108" s="63" t="s">
        <v>61</v>
      </c>
      <c r="J108" s="53">
        <f t="shared" si="59"/>
        <v>51364.880000000005</v>
      </c>
      <c r="K108" s="64"/>
      <c r="L108" s="64">
        <v>30.34</v>
      </c>
      <c r="M108" s="64">
        <v>2926.96</v>
      </c>
      <c r="N108" s="64"/>
      <c r="O108" s="64">
        <v>3366.16</v>
      </c>
      <c r="P108" s="64"/>
      <c r="Q108" s="64">
        <v>3300.76</v>
      </c>
      <c r="R108" s="64"/>
      <c r="S108" s="64">
        <v>1324.28</v>
      </c>
      <c r="T108" s="64"/>
      <c r="U108" s="64">
        <v>5990.45</v>
      </c>
      <c r="V108" s="64"/>
      <c r="W108" s="64"/>
      <c r="X108" s="64"/>
      <c r="Y108" s="64">
        <v>2509.83</v>
      </c>
      <c r="Z108" s="64"/>
      <c r="AA108" s="64">
        <v>3546.5</v>
      </c>
      <c r="AB108" s="64">
        <v>1351.58</v>
      </c>
      <c r="AC108" s="64">
        <v>368.77</v>
      </c>
      <c r="AD108" s="64">
        <v>22447.71</v>
      </c>
      <c r="AE108" s="64">
        <v>1526.43</v>
      </c>
      <c r="AF108" s="64">
        <v>608.84</v>
      </c>
      <c r="AG108" s="64">
        <v>488.16</v>
      </c>
      <c r="AH108" s="64">
        <v>523.04999999999995</v>
      </c>
      <c r="AI108" s="64">
        <v>139.96</v>
      </c>
      <c r="AJ108" s="64">
        <v>143.26</v>
      </c>
      <c r="AK108" s="64">
        <v>512.86</v>
      </c>
      <c r="AL108" s="64">
        <v>258.98</v>
      </c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5"/>
      <c r="CH108" s="18"/>
      <c r="CI108" s="19"/>
      <c r="CK108" s="46">
        <f t="shared" si="72"/>
        <v>0</v>
      </c>
    </row>
    <row r="109" spans="1:89" ht="12.95" customHeight="1" x14ac:dyDescent="0.3">
      <c r="A109" s="47">
        <f t="shared" si="58"/>
        <v>108</v>
      </c>
      <c r="B109" s="63"/>
      <c r="C109" s="63"/>
      <c r="D109" s="63"/>
      <c r="E109" s="63"/>
      <c r="F109" s="68"/>
      <c r="G109" s="63"/>
      <c r="H109" s="63" t="s">
        <v>75</v>
      </c>
      <c r="I109" s="63" t="s">
        <v>6</v>
      </c>
      <c r="J109" s="53">
        <f t="shared" si="59"/>
        <v>0</v>
      </c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5"/>
      <c r="CH109" s="18"/>
      <c r="CI109" s="19"/>
      <c r="CK109" s="46">
        <f t="shared" si="72"/>
        <v>1</v>
      </c>
    </row>
    <row r="110" spans="1:89" ht="12.95" customHeight="1" x14ac:dyDescent="0.3">
      <c r="A110" s="47">
        <f t="shared" si="58"/>
        <v>109</v>
      </c>
      <c r="B110" s="63"/>
      <c r="C110" s="63"/>
      <c r="D110" s="63"/>
      <c r="E110" s="63"/>
      <c r="F110" s="68"/>
      <c r="G110" s="61" t="s">
        <v>39</v>
      </c>
      <c r="H110" s="80" t="str">
        <f>$H$56</f>
        <v xml:space="preserve">דרוג נמוך מ- BBB- או לא מדורג </v>
      </c>
      <c r="I110" s="63"/>
      <c r="J110" s="53">
        <f t="shared" si="59"/>
        <v>110489.45</v>
      </c>
      <c r="K110" s="77">
        <f>SUM(K111:K114)</f>
        <v>0</v>
      </c>
      <c r="L110" s="77">
        <f t="shared" ref="L110:BW110" si="81">SUM(L111:L114)</f>
        <v>0</v>
      </c>
      <c r="M110" s="77">
        <f t="shared" si="81"/>
        <v>0</v>
      </c>
      <c r="N110" s="77">
        <f t="shared" si="81"/>
        <v>0</v>
      </c>
      <c r="O110" s="77">
        <f t="shared" si="81"/>
        <v>0</v>
      </c>
      <c r="P110" s="77">
        <f t="shared" si="81"/>
        <v>0</v>
      </c>
      <c r="Q110" s="77">
        <f t="shared" si="81"/>
        <v>0</v>
      </c>
      <c r="R110" s="77">
        <f t="shared" si="81"/>
        <v>0</v>
      </c>
      <c r="S110" s="77">
        <f t="shared" si="81"/>
        <v>0</v>
      </c>
      <c r="T110" s="77">
        <f t="shared" si="81"/>
        <v>0</v>
      </c>
      <c r="U110" s="77">
        <f t="shared" si="81"/>
        <v>2357.36</v>
      </c>
      <c r="V110" s="77">
        <f t="shared" si="81"/>
        <v>0</v>
      </c>
      <c r="W110" s="77">
        <f t="shared" si="81"/>
        <v>0</v>
      </c>
      <c r="X110" s="77">
        <f t="shared" si="81"/>
        <v>0</v>
      </c>
      <c r="Y110" s="77">
        <f t="shared" si="81"/>
        <v>368</v>
      </c>
      <c r="Z110" s="77">
        <f t="shared" si="81"/>
        <v>0</v>
      </c>
      <c r="AA110" s="77">
        <f t="shared" si="81"/>
        <v>7257.59</v>
      </c>
      <c r="AB110" s="77">
        <f t="shared" si="81"/>
        <v>4160.4399999999996</v>
      </c>
      <c r="AC110" s="77">
        <f t="shared" si="81"/>
        <v>1305.8699999999999</v>
      </c>
      <c r="AD110" s="77">
        <f t="shared" si="81"/>
        <v>57780.23</v>
      </c>
      <c r="AE110" s="77">
        <f t="shared" si="81"/>
        <v>0</v>
      </c>
      <c r="AF110" s="77">
        <f t="shared" si="81"/>
        <v>0</v>
      </c>
      <c r="AG110" s="77">
        <f t="shared" si="81"/>
        <v>0</v>
      </c>
      <c r="AH110" s="77">
        <f t="shared" si="81"/>
        <v>0</v>
      </c>
      <c r="AI110" s="77">
        <f t="shared" si="81"/>
        <v>0.41</v>
      </c>
      <c r="AJ110" s="77">
        <f t="shared" si="81"/>
        <v>1617.76</v>
      </c>
      <c r="AK110" s="77">
        <f t="shared" si="81"/>
        <v>35459.870000000003</v>
      </c>
      <c r="AL110" s="77">
        <f t="shared" si="81"/>
        <v>181.92</v>
      </c>
      <c r="AM110" s="77">
        <f t="shared" si="81"/>
        <v>0</v>
      </c>
      <c r="AN110" s="77">
        <f t="shared" si="81"/>
        <v>0</v>
      </c>
      <c r="AO110" s="77">
        <f t="shared" si="81"/>
        <v>0</v>
      </c>
      <c r="AP110" s="77">
        <f t="shared" si="81"/>
        <v>0</v>
      </c>
      <c r="AQ110" s="77">
        <f t="shared" si="81"/>
        <v>0</v>
      </c>
      <c r="AR110" s="77">
        <f t="shared" si="81"/>
        <v>0</v>
      </c>
      <c r="AS110" s="77">
        <f t="shared" si="81"/>
        <v>0</v>
      </c>
      <c r="AT110" s="77">
        <f t="shared" si="81"/>
        <v>0</v>
      </c>
      <c r="AU110" s="77">
        <f t="shared" si="81"/>
        <v>0</v>
      </c>
      <c r="AV110" s="77">
        <f t="shared" si="81"/>
        <v>0</v>
      </c>
      <c r="AW110" s="77">
        <f t="shared" si="81"/>
        <v>0</v>
      </c>
      <c r="AX110" s="77">
        <f t="shared" si="81"/>
        <v>0</v>
      </c>
      <c r="AY110" s="77">
        <f t="shared" si="81"/>
        <v>0</v>
      </c>
      <c r="AZ110" s="77">
        <f t="shared" si="81"/>
        <v>0</v>
      </c>
      <c r="BA110" s="77">
        <f t="shared" si="81"/>
        <v>0</v>
      </c>
      <c r="BB110" s="77">
        <f t="shared" si="81"/>
        <v>0</v>
      </c>
      <c r="BC110" s="77">
        <f t="shared" si="81"/>
        <v>0</v>
      </c>
      <c r="BD110" s="77">
        <f t="shared" si="81"/>
        <v>0</v>
      </c>
      <c r="BE110" s="77">
        <f t="shared" si="81"/>
        <v>0</v>
      </c>
      <c r="BF110" s="77">
        <f t="shared" si="81"/>
        <v>0</v>
      </c>
      <c r="BG110" s="77">
        <f t="shared" si="81"/>
        <v>0</v>
      </c>
      <c r="BH110" s="77">
        <f t="shared" si="81"/>
        <v>0</v>
      </c>
      <c r="BI110" s="77">
        <f t="shared" si="81"/>
        <v>0</v>
      </c>
      <c r="BJ110" s="77">
        <f t="shared" si="81"/>
        <v>0</v>
      </c>
      <c r="BK110" s="77">
        <f t="shared" si="81"/>
        <v>0</v>
      </c>
      <c r="BL110" s="77">
        <f t="shared" si="81"/>
        <v>0</v>
      </c>
      <c r="BM110" s="77">
        <f t="shared" si="81"/>
        <v>0</v>
      </c>
      <c r="BN110" s="77">
        <f t="shared" si="81"/>
        <v>0</v>
      </c>
      <c r="BO110" s="77">
        <f t="shared" si="81"/>
        <v>0</v>
      </c>
      <c r="BP110" s="77">
        <f t="shared" si="81"/>
        <v>0</v>
      </c>
      <c r="BQ110" s="77">
        <f t="shared" si="81"/>
        <v>0</v>
      </c>
      <c r="BR110" s="77">
        <f t="shared" si="81"/>
        <v>0</v>
      </c>
      <c r="BS110" s="77">
        <f t="shared" si="81"/>
        <v>0</v>
      </c>
      <c r="BT110" s="77">
        <f t="shared" si="81"/>
        <v>0</v>
      </c>
      <c r="BU110" s="77">
        <f t="shared" si="81"/>
        <v>0</v>
      </c>
      <c r="BV110" s="77">
        <f t="shared" si="81"/>
        <v>0</v>
      </c>
      <c r="BW110" s="77">
        <f t="shared" si="81"/>
        <v>0</v>
      </c>
      <c r="BX110" s="77">
        <f t="shared" ref="BX110:CF110" si="82">SUM(BX111:BX114)</f>
        <v>0</v>
      </c>
      <c r="BY110" s="77">
        <f t="shared" si="82"/>
        <v>0</v>
      </c>
      <c r="BZ110" s="77">
        <f t="shared" si="82"/>
        <v>0</v>
      </c>
      <c r="CA110" s="77">
        <f t="shared" si="82"/>
        <v>0</v>
      </c>
      <c r="CB110" s="77">
        <f t="shared" si="82"/>
        <v>0</v>
      </c>
      <c r="CC110" s="77">
        <f t="shared" si="82"/>
        <v>0</v>
      </c>
      <c r="CD110" s="77">
        <f t="shared" si="82"/>
        <v>0</v>
      </c>
      <c r="CE110" s="77">
        <f t="shared" si="82"/>
        <v>0</v>
      </c>
      <c r="CF110" s="77">
        <f t="shared" si="82"/>
        <v>0</v>
      </c>
      <c r="CG110" s="78">
        <f>SUM(CG111:CG114)</f>
        <v>0</v>
      </c>
      <c r="CH110" s="18"/>
      <c r="CI110" s="19"/>
      <c r="CK110" s="46">
        <f t="shared" si="72"/>
        <v>1</v>
      </c>
    </row>
    <row r="111" spans="1:89" ht="14.1" customHeight="1" x14ac:dyDescent="0.3">
      <c r="A111" s="47">
        <f t="shared" si="58"/>
        <v>110</v>
      </c>
      <c r="B111" s="63"/>
      <c r="C111" s="63"/>
      <c r="D111" s="63"/>
      <c r="E111" s="63"/>
      <c r="F111" s="68"/>
      <c r="G111" s="68"/>
      <c r="H111" s="63" t="s">
        <v>56</v>
      </c>
      <c r="I111" s="63" t="s">
        <v>57</v>
      </c>
      <c r="J111" s="53">
        <f t="shared" si="59"/>
        <v>56291.3</v>
      </c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>
        <v>5578.04</v>
      </c>
      <c r="AB111" s="64">
        <v>2047.34</v>
      </c>
      <c r="AC111" s="64">
        <v>327.64</v>
      </c>
      <c r="AD111" s="64">
        <v>23395.51</v>
      </c>
      <c r="AE111" s="64"/>
      <c r="AF111" s="64"/>
      <c r="AG111" s="64"/>
      <c r="AH111" s="64"/>
      <c r="AI111" s="64"/>
      <c r="AJ111" s="64">
        <v>1286.5899999999999</v>
      </c>
      <c r="AK111" s="64">
        <v>23656.18</v>
      </c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5"/>
      <c r="CH111" s="18"/>
      <c r="CI111" s="19"/>
      <c r="CK111" s="46">
        <f t="shared" si="72"/>
        <v>1</v>
      </c>
    </row>
    <row r="112" spans="1:89" ht="14.1" customHeight="1" x14ac:dyDescent="0.3">
      <c r="A112" s="47">
        <f t="shared" si="58"/>
        <v>111</v>
      </c>
      <c r="B112" s="63"/>
      <c r="C112" s="63"/>
      <c r="D112" s="63"/>
      <c r="E112" s="63"/>
      <c r="F112" s="68"/>
      <c r="G112" s="63"/>
      <c r="H112" s="63" t="s">
        <v>58</v>
      </c>
      <c r="I112" s="63" t="s">
        <v>59</v>
      </c>
      <c r="J112" s="53">
        <f t="shared" si="59"/>
        <v>51395.85</v>
      </c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>
        <v>2357.36</v>
      </c>
      <c r="V112" s="64"/>
      <c r="W112" s="64"/>
      <c r="X112" s="64"/>
      <c r="Y112" s="64">
        <v>271.58</v>
      </c>
      <c r="Z112" s="64"/>
      <c r="AA112" s="64">
        <v>797.35</v>
      </c>
      <c r="AB112" s="64">
        <v>2113.1</v>
      </c>
      <c r="AC112" s="64">
        <v>966.39</v>
      </c>
      <c r="AD112" s="64">
        <v>34161.68</v>
      </c>
      <c r="AE112" s="64"/>
      <c r="AF112" s="64"/>
      <c r="AG112" s="64"/>
      <c r="AH112" s="64"/>
      <c r="AI112" s="64">
        <v>0.41</v>
      </c>
      <c r="AJ112" s="64">
        <v>331.17</v>
      </c>
      <c r="AK112" s="64">
        <v>10214.89</v>
      </c>
      <c r="AL112" s="64">
        <v>181.92</v>
      </c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5"/>
      <c r="CH112" s="18"/>
      <c r="CI112" s="19"/>
      <c r="CK112" s="46">
        <f t="shared" si="72"/>
        <v>1</v>
      </c>
    </row>
    <row r="113" spans="1:89" ht="14.1" customHeight="1" x14ac:dyDescent="0.3">
      <c r="A113" s="47">
        <f t="shared" si="58"/>
        <v>112</v>
      </c>
      <c r="B113" s="63"/>
      <c r="C113" s="63"/>
      <c r="D113" s="63"/>
      <c r="E113" s="63"/>
      <c r="F113" s="68"/>
      <c r="G113" s="63"/>
      <c r="H113" s="63" t="s">
        <v>60</v>
      </c>
      <c r="I113" s="63" t="s">
        <v>61</v>
      </c>
      <c r="J113" s="53">
        <f t="shared" si="59"/>
        <v>2802.3</v>
      </c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>
        <v>96.42</v>
      </c>
      <c r="Z113" s="64"/>
      <c r="AA113" s="64">
        <v>882.2</v>
      </c>
      <c r="AB113" s="64"/>
      <c r="AC113" s="64">
        <v>11.84</v>
      </c>
      <c r="AD113" s="64">
        <v>223.04</v>
      </c>
      <c r="AE113" s="64"/>
      <c r="AF113" s="64"/>
      <c r="AG113" s="64"/>
      <c r="AH113" s="64"/>
      <c r="AI113" s="64"/>
      <c r="AJ113" s="64"/>
      <c r="AK113" s="64">
        <v>1588.8</v>
      </c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5"/>
      <c r="CH113" s="18"/>
      <c r="CI113" s="19"/>
      <c r="CK113" s="46">
        <f t="shared" si="72"/>
        <v>0</v>
      </c>
    </row>
    <row r="114" spans="1:89" ht="14.1" customHeight="1" x14ac:dyDescent="0.3">
      <c r="A114" s="47">
        <f t="shared" si="58"/>
        <v>113</v>
      </c>
      <c r="B114" s="63"/>
      <c r="C114" s="63"/>
      <c r="D114" s="63"/>
      <c r="E114" s="63"/>
      <c r="F114" s="68"/>
      <c r="G114" s="63"/>
      <c r="H114" s="63" t="s">
        <v>75</v>
      </c>
      <c r="I114" s="63" t="s">
        <v>6</v>
      </c>
      <c r="J114" s="53">
        <f t="shared" si="59"/>
        <v>0</v>
      </c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5"/>
      <c r="CH114" s="18"/>
      <c r="CI114" s="19"/>
      <c r="CK114" s="46">
        <f t="shared" si="72"/>
        <v>1</v>
      </c>
    </row>
    <row r="115" spans="1:89" ht="14.1" customHeight="1" x14ac:dyDescent="0.3">
      <c r="A115" s="47">
        <f t="shared" si="58"/>
        <v>114</v>
      </c>
      <c r="B115" s="63"/>
      <c r="C115" s="63"/>
      <c r="D115" s="63"/>
      <c r="E115" s="63"/>
      <c r="F115" s="79" t="s">
        <v>47</v>
      </c>
      <c r="G115" s="80" t="s">
        <v>48</v>
      </c>
      <c r="H115" s="63"/>
      <c r="I115" s="63"/>
      <c r="J115" s="53">
        <f t="shared" si="59"/>
        <v>254951.32000000007</v>
      </c>
      <c r="K115" s="54">
        <f>SUM(K116,K121,K126,K131)</f>
        <v>0</v>
      </c>
      <c r="L115" s="54">
        <f t="shared" ref="L115:BW115" si="83">SUM(L116,L121,L126,L131)</f>
        <v>492.32</v>
      </c>
      <c r="M115" s="54">
        <f t="shared" si="83"/>
        <v>19591.310000000001</v>
      </c>
      <c r="N115" s="54">
        <f t="shared" si="83"/>
        <v>0</v>
      </c>
      <c r="O115" s="54">
        <f t="shared" si="83"/>
        <v>3222.01</v>
      </c>
      <c r="P115" s="54">
        <f t="shared" si="83"/>
        <v>0</v>
      </c>
      <c r="Q115" s="54">
        <f t="shared" si="83"/>
        <v>24825.22</v>
      </c>
      <c r="R115" s="54">
        <f t="shared" si="83"/>
        <v>0</v>
      </c>
      <c r="S115" s="54">
        <f t="shared" si="83"/>
        <v>15541.41</v>
      </c>
      <c r="T115" s="54">
        <f t="shared" si="83"/>
        <v>0</v>
      </c>
      <c r="U115" s="54">
        <f t="shared" si="83"/>
        <v>91294.63</v>
      </c>
      <c r="V115" s="54">
        <f t="shared" si="83"/>
        <v>0</v>
      </c>
      <c r="W115" s="54">
        <f t="shared" si="83"/>
        <v>0</v>
      </c>
      <c r="X115" s="54">
        <f t="shared" si="83"/>
        <v>0</v>
      </c>
      <c r="Y115" s="54">
        <f t="shared" si="83"/>
        <v>429.01</v>
      </c>
      <c r="Z115" s="54">
        <f t="shared" si="83"/>
        <v>230.91</v>
      </c>
      <c r="AA115" s="54">
        <f t="shared" si="83"/>
        <v>8182.67</v>
      </c>
      <c r="AB115" s="54">
        <f t="shared" si="83"/>
        <v>3032.72</v>
      </c>
      <c r="AC115" s="54">
        <f t="shared" si="83"/>
        <v>363.03</v>
      </c>
      <c r="AD115" s="54">
        <f t="shared" si="83"/>
        <v>33935.049999999996</v>
      </c>
      <c r="AE115" s="54">
        <f t="shared" si="83"/>
        <v>2867.15</v>
      </c>
      <c r="AF115" s="54">
        <f t="shared" si="83"/>
        <v>1127.67</v>
      </c>
      <c r="AG115" s="54">
        <f t="shared" si="83"/>
        <v>924.85</v>
      </c>
      <c r="AH115" s="54">
        <f t="shared" si="83"/>
        <v>796.7299999999999</v>
      </c>
      <c r="AI115" s="54">
        <f t="shared" si="83"/>
        <v>0</v>
      </c>
      <c r="AJ115" s="54">
        <f t="shared" si="83"/>
        <v>4444.09</v>
      </c>
      <c r="AK115" s="54">
        <f t="shared" si="83"/>
        <v>41880.839999999997</v>
      </c>
      <c r="AL115" s="54">
        <f t="shared" si="83"/>
        <v>1769.7</v>
      </c>
      <c r="AM115" s="54">
        <f t="shared" si="83"/>
        <v>0</v>
      </c>
      <c r="AN115" s="54">
        <f t="shared" si="83"/>
        <v>0</v>
      </c>
      <c r="AO115" s="54">
        <f t="shared" si="83"/>
        <v>0</v>
      </c>
      <c r="AP115" s="54">
        <f t="shared" si="83"/>
        <v>0</v>
      </c>
      <c r="AQ115" s="54">
        <f t="shared" si="83"/>
        <v>0</v>
      </c>
      <c r="AR115" s="54">
        <f t="shared" si="83"/>
        <v>0</v>
      </c>
      <c r="AS115" s="54">
        <f t="shared" si="83"/>
        <v>0</v>
      </c>
      <c r="AT115" s="54">
        <f t="shared" si="83"/>
        <v>0</v>
      </c>
      <c r="AU115" s="54">
        <f t="shared" si="83"/>
        <v>0</v>
      </c>
      <c r="AV115" s="54">
        <f t="shared" si="83"/>
        <v>0</v>
      </c>
      <c r="AW115" s="54">
        <f t="shared" si="83"/>
        <v>0</v>
      </c>
      <c r="AX115" s="54">
        <f t="shared" si="83"/>
        <v>0</v>
      </c>
      <c r="AY115" s="54">
        <f t="shared" si="83"/>
        <v>0</v>
      </c>
      <c r="AZ115" s="54">
        <f t="shared" si="83"/>
        <v>0</v>
      </c>
      <c r="BA115" s="54">
        <f t="shared" si="83"/>
        <v>0</v>
      </c>
      <c r="BB115" s="54">
        <f t="shared" si="83"/>
        <v>0</v>
      </c>
      <c r="BC115" s="54">
        <f t="shared" si="83"/>
        <v>0</v>
      </c>
      <c r="BD115" s="54">
        <f t="shared" si="83"/>
        <v>0</v>
      </c>
      <c r="BE115" s="54">
        <f t="shared" si="83"/>
        <v>0</v>
      </c>
      <c r="BF115" s="54">
        <f t="shared" si="83"/>
        <v>0</v>
      </c>
      <c r="BG115" s="54">
        <f t="shared" si="83"/>
        <v>0</v>
      </c>
      <c r="BH115" s="54">
        <f t="shared" si="83"/>
        <v>0</v>
      </c>
      <c r="BI115" s="54">
        <f t="shared" si="83"/>
        <v>0</v>
      </c>
      <c r="BJ115" s="54">
        <f t="shared" si="83"/>
        <v>0</v>
      </c>
      <c r="BK115" s="54">
        <f t="shared" si="83"/>
        <v>0</v>
      </c>
      <c r="BL115" s="54">
        <f t="shared" si="83"/>
        <v>0</v>
      </c>
      <c r="BM115" s="54">
        <f t="shared" si="83"/>
        <v>0</v>
      </c>
      <c r="BN115" s="54">
        <f t="shared" si="83"/>
        <v>0</v>
      </c>
      <c r="BO115" s="54">
        <f t="shared" si="83"/>
        <v>0</v>
      </c>
      <c r="BP115" s="54">
        <f t="shared" si="83"/>
        <v>0</v>
      </c>
      <c r="BQ115" s="54">
        <f t="shared" si="83"/>
        <v>0</v>
      </c>
      <c r="BR115" s="54">
        <f t="shared" si="83"/>
        <v>0</v>
      </c>
      <c r="BS115" s="54">
        <f t="shared" si="83"/>
        <v>0</v>
      </c>
      <c r="BT115" s="54">
        <f t="shared" si="83"/>
        <v>0</v>
      </c>
      <c r="BU115" s="54">
        <f t="shared" si="83"/>
        <v>0</v>
      </c>
      <c r="BV115" s="54">
        <f t="shared" si="83"/>
        <v>0</v>
      </c>
      <c r="BW115" s="54">
        <f t="shared" si="83"/>
        <v>0</v>
      </c>
      <c r="BX115" s="54">
        <f t="shared" ref="BX115:CF115" si="84">SUM(BX116,BX121,BX126,BX131)</f>
        <v>0</v>
      </c>
      <c r="BY115" s="54">
        <f t="shared" si="84"/>
        <v>0</v>
      </c>
      <c r="BZ115" s="54">
        <f t="shared" si="84"/>
        <v>0</v>
      </c>
      <c r="CA115" s="54">
        <f t="shared" si="84"/>
        <v>0</v>
      </c>
      <c r="CB115" s="54">
        <f t="shared" si="84"/>
        <v>0</v>
      </c>
      <c r="CC115" s="54">
        <f t="shared" si="84"/>
        <v>0</v>
      </c>
      <c r="CD115" s="54">
        <f t="shared" si="84"/>
        <v>0</v>
      </c>
      <c r="CE115" s="54">
        <f t="shared" si="84"/>
        <v>0</v>
      </c>
      <c r="CF115" s="54">
        <f t="shared" si="84"/>
        <v>0</v>
      </c>
      <c r="CG115" s="55">
        <f>SUM(CG116,CG121,CG126,CG131)</f>
        <v>0</v>
      </c>
      <c r="CH115" s="18"/>
      <c r="CI115" s="19"/>
      <c r="CK115" s="46">
        <f t="shared" si="72"/>
        <v>1</v>
      </c>
    </row>
    <row r="116" spans="1:89" ht="14.1" customHeight="1" x14ac:dyDescent="0.3">
      <c r="A116" s="47">
        <f t="shared" si="58"/>
        <v>115</v>
      </c>
      <c r="B116" s="63"/>
      <c r="C116" s="63"/>
      <c r="D116" s="63"/>
      <c r="E116" s="63"/>
      <c r="F116" s="68"/>
      <c r="G116" s="61" t="s">
        <v>37</v>
      </c>
      <c r="H116" s="80" t="str">
        <f>$H$48</f>
        <v xml:space="preserve">דרוג AA- ומעלה </v>
      </c>
      <c r="I116" s="80"/>
      <c r="J116" s="53">
        <f t="shared" si="59"/>
        <v>146184.51999999999</v>
      </c>
      <c r="K116" s="77">
        <f>SUM(K117:K120)</f>
        <v>0</v>
      </c>
      <c r="L116" s="77">
        <f t="shared" ref="L116:BW116" si="85">SUM(L117:L120)</f>
        <v>72.180000000000007</v>
      </c>
      <c r="M116" s="77">
        <f t="shared" si="85"/>
        <v>3325.52</v>
      </c>
      <c r="N116" s="77">
        <f t="shared" si="85"/>
        <v>0</v>
      </c>
      <c r="O116" s="77">
        <f t="shared" si="85"/>
        <v>481.42</v>
      </c>
      <c r="P116" s="77">
        <f t="shared" si="85"/>
        <v>0</v>
      </c>
      <c r="Q116" s="77">
        <f t="shared" si="85"/>
        <v>2744.13</v>
      </c>
      <c r="R116" s="77">
        <f t="shared" si="85"/>
        <v>0</v>
      </c>
      <c r="S116" s="77">
        <f t="shared" si="85"/>
        <v>11301.529999999999</v>
      </c>
      <c r="T116" s="77">
        <f t="shared" si="85"/>
        <v>0</v>
      </c>
      <c r="U116" s="77">
        <f t="shared" si="85"/>
        <v>70469.31</v>
      </c>
      <c r="V116" s="77">
        <f t="shared" si="85"/>
        <v>0</v>
      </c>
      <c r="W116" s="77">
        <f t="shared" si="85"/>
        <v>0</v>
      </c>
      <c r="X116" s="77">
        <f t="shared" si="85"/>
        <v>0</v>
      </c>
      <c r="Y116" s="77">
        <f t="shared" si="85"/>
        <v>0</v>
      </c>
      <c r="Z116" s="77">
        <f t="shared" si="85"/>
        <v>0</v>
      </c>
      <c r="AA116" s="77">
        <f t="shared" si="85"/>
        <v>2162.6999999999998</v>
      </c>
      <c r="AB116" s="77">
        <f t="shared" si="85"/>
        <v>1936.87</v>
      </c>
      <c r="AC116" s="77">
        <f t="shared" si="85"/>
        <v>161.58999999999997</v>
      </c>
      <c r="AD116" s="77">
        <f t="shared" si="85"/>
        <v>20212.14</v>
      </c>
      <c r="AE116" s="77">
        <f t="shared" si="85"/>
        <v>354.1</v>
      </c>
      <c r="AF116" s="77">
        <f t="shared" si="85"/>
        <v>140.38999999999999</v>
      </c>
      <c r="AG116" s="77">
        <f t="shared" si="85"/>
        <v>111.4</v>
      </c>
      <c r="AH116" s="77">
        <f t="shared" si="85"/>
        <v>38.65</v>
      </c>
      <c r="AI116" s="77">
        <f t="shared" si="85"/>
        <v>0</v>
      </c>
      <c r="AJ116" s="77">
        <f t="shared" si="85"/>
        <v>3084.66</v>
      </c>
      <c r="AK116" s="77">
        <f t="shared" si="85"/>
        <v>27818.23</v>
      </c>
      <c r="AL116" s="77">
        <f t="shared" si="85"/>
        <v>1769.7</v>
      </c>
      <c r="AM116" s="77">
        <f t="shared" si="85"/>
        <v>0</v>
      </c>
      <c r="AN116" s="77">
        <f t="shared" si="85"/>
        <v>0</v>
      </c>
      <c r="AO116" s="77">
        <f t="shared" si="85"/>
        <v>0</v>
      </c>
      <c r="AP116" s="77">
        <f t="shared" si="85"/>
        <v>0</v>
      </c>
      <c r="AQ116" s="77">
        <f t="shared" si="85"/>
        <v>0</v>
      </c>
      <c r="AR116" s="77">
        <f t="shared" si="85"/>
        <v>0</v>
      </c>
      <c r="AS116" s="77">
        <f t="shared" si="85"/>
        <v>0</v>
      </c>
      <c r="AT116" s="77">
        <f t="shared" si="85"/>
        <v>0</v>
      </c>
      <c r="AU116" s="77">
        <f t="shared" si="85"/>
        <v>0</v>
      </c>
      <c r="AV116" s="77">
        <f t="shared" si="85"/>
        <v>0</v>
      </c>
      <c r="AW116" s="77">
        <f t="shared" si="85"/>
        <v>0</v>
      </c>
      <c r="AX116" s="77">
        <f t="shared" si="85"/>
        <v>0</v>
      </c>
      <c r="AY116" s="77">
        <f t="shared" si="85"/>
        <v>0</v>
      </c>
      <c r="AZ116" s="77">
        <f t="shared" si="85"/>
        <v>0</v>
      </c>
      <c r="BA116" s="77">
        <f t="shared" si="85"/>
        <v>0</v>
      </c>
      <c r="BB116" s="77">
        <f t="shared" si="85"/>
        <v>0</v>
      </c>
      <c r="BC116" s="77">
        <f t="shared" si="85"/>
        <v>0</v>
      </c>
      <c r="BD116" s="77">
        <f t="shared" si="85"/>
        <v>0</v>
      </c>
      <c r="BE116" s="77">
        <f t="shared" si="85"/>
        <v>0</v>
      </c>
      <c r="BF116" s="77">
        <f t="shared" si="85"/>
        <v>0</v>
      </c>
      <c r="BG116" s="77">
        <f t="shared" si="85"/>
        <v>0</v>
      </c>
      <c r="BH116" s="77">
        <f t="shared" si="85"/>
        <v>0</v>
      </c>
      <c r="BI116" s="77">
        <f t="shared" si="85"/>
        <v>0</v>
      </c>
      <c r="BJ116" s="77">
        <f t="shared" si="85"/>
        <v>0</v>
      </c>
      <c r="BK116" s="77">
        <f t="shared" si="85"/>
        <v>0</v>
      </c>
      <c r="BL116" s="77">
        <f t="shared" si="85"/>
        <v>0</v>
      </c>
      <c r="BM116" s="77">
        <f t="shared" si="85"/>
        <v>0</v>
      </c>
      <c r="BN116" s="77">
        <f t="shared" si="85"/>
        <v>0</v>
      </c>
      <c r="BO116" s="77">
        <f t="shared" si="85"/>
        <v>0</v>
      </c>
      <c r="BP116" s="77">
        <f t="shared" si="85"/>
        <v>0</v>
      </c>
      <c r="BQ116" s="77">
        <f t="shared" si="85"/>
        <v>0</v>
      </c>
      <c r="BR116" s="77">
        <f t="shared" si="85"/>
        <v>0</v>
      </c>
      <c r="BS116" s="77">
        <f t="shared" si="85"/>
        <v>0</v>
      </c>
      <c r="BT116" s="77">
        <f t="shared" si="85"/>
        <v>0</v>
      </c>
      <c r="BU116" s="77">
        <f t="shared" si="85"/>
        <v>0</v>
      </c>
      <c r="BV116" s="77">
        <f t="shared" si="85"/>
        <v>0</v>
      </c>
      <c r="BW116" s="77">
        <f t="shared" si="85"/>
        <v>0</v>
      </c>
      <c r="BX116" s="77">
        <f t="shared" ref="BX116:CF116" si="86">SUM(BX117:BX120)</f>
        <v>0</v>
      </c>
      <c r="BY116" s="77">
        <f t="shared" si="86"/>
        <v>0</v>
      </c>
      <c r="BZ116" s="77">
        <f t="shared" si="86"/>
        <v>0</v>
      </c>
      <c r="CA116" s="77">
        <f t="shared" si="86"/>
        <v>0</v>
      </c>
      <c r="CB116" s="77">
        <f t="shared" si="86"/>
        <v>0</v>
      </c>
      <c r="CC116" s="77">
        <f t="shared" si="86"/>
        <v>0</v>
      </c>
      <c r="CD116" s="77">
        <f t="shared" si="86"/>
        <v>0</v>
      </c>
      <c r="CE116" s="77">
        <f t="shared" si="86"/>
        <v>0</v>
      </c>
      <c r="CF116" s="77">
        <f t="shared" si="86"/>
        <v>0</v>
      </c>
      <c r="CG116" s="78">
        <f>SUM(CG117:CG120)</f>
        <v>0</v>
      </c>
      <c r="CH116" s="18"/>
      <c r="CI116" s="19"/>
      <c r="CK116" s="46">
        <f t="shared" si="72"/>
        <v>1</v>
      </c>
    </row>
    <row r="117" spans="1:89" ht="14.1" customHeight="1" x14ac:dyDescent="0.3">
      <c r="A117" s="47">
        <f t="shared" si="58"/>
        <v>116</v>
      </c>
      <c r="B117" s="63"/>
      <c r="C117" s="63"/>
      <c r="D117" s="63"/>
      <c r="E117" s="63"/>
      <c r="F117" s="68"/>
      <c r="G117" s="68"/>
      <c r="H117" s="63" t="s">
        <v>56</v>
      </c>
      <c r="I117" s="63" t="s">
        <v>57</v>
      </c>
      <c r="J117" s="53">
        <f t="shared" si="59"/>
        <v>60792.7</v>
      </c>
      <c r="K117" s="64"/>
      <c r="L117" s="64"/>
      <c r="M117" s="64">
        <v>967.32</v>
      </c>
      <c r="N117" s="64"/>
      <c r="O117" s="64"/>
      <c r="P117" s="64"/>
      <c r="Q117" s="64"/>
      <c r="R117" s="64"/>
      <c r="S117" s="64">
        <v>6158.29</v>
      </c>
      <c r="T117" s="64"/>
      <c r="U117" s="64">
        <v>34606.33</v>
      </c>
      <c r="V117" s="64"/>
      <c r="W117" s="64"/>
      <c r="X117" s="64"/>
      <c r="Y117" s="64"/>
      <c r="Z117" s="64"/>
      <c r="AA117" s="64"/>
      <c r="AB117" s="64">
        <v>1034.5899999999999</v>
      </c>
      <c r="AC117" s="64">
        <v>22.57</v>
      </c>
      <c r="AD117" s="64">
        <v>9288.76</v>
      </c>
      <c r="AE117" s="64"/>
      <c r="AF117" s="64"/>
      <c r="AG117" s="64"/>
      <c r="AH117" s="64"/>
      <c r="AI117" s="64"/>
      <c r="AJ117" s="64">
        <v>1021.89</v>
      </c>
      <c r="AK117" s="64">
        <v>7692.95</v>
      </c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5"/>
      <c r="CH117" s="18"/>
      <c r="CI117" s="19"/>
      <c r="CK117" s="46">
        <f t="shared" si="72"/>
        <v>1</v>
      </c>
    </row>
    <row r="118" spans="1:89" ht="14.1" customHeight="1" x14ac:dyDescent="0.3">
      <c r="A118" s="47">
        <f t="shared" si="58"/>
        <v>117</v>
      </c>
      <c r="B118" s="63"/>
      <c r="C118" s="63"/>
      <c r="D118" s="63"/>
      <c r="E118" s="63"/>
      <c r="F118" s="68"/>
      <c r="G118" s="63"/>
      <c r="H118" s="63" t="s">
        <v>58</v>
      </c>
      <c r="I118" s="63" t="s">
        <v>59</v>
      </c>
      <c r="J118" s="53">
        <f t="shared" si="59"/>
        <v>81354.34</v>
      </c>
      <c r="K118" s="64"/>
      <c r="L118" s="64">
        <v>72.180000000000007</v>
      </c>
      <c r="M118" s="64">
        <v>2358.1999999999998</v>
      </c>
      <c r="N118" s="64"/>
      <c r="O118" s="64">
        <v>481.42</v>
      </c>
      <c r="P118" s="64"/>
      <c r="Q118" s="64">
        <v>2744.13</v>
      </c>
      <c r="R118" s="64"/>
      <c r="S118" s="64">
        <v>5143.24</v>
      </c>
      <c r="T118" s="64"/>
      <c r="U118" s="64">
        <v>35862.980000000003</v>
      </c>
      <c r="V118" s="64"/>
      <c r="W118" s="64"/>
      <c r="X118" s="64"/>
      <c r="Y118" s="64"/>
      <c r="Z118" s="64"/>
      <c r="AA118" s="64">
        <v>2162.6999999999998</v>
      </c>
      <c r="AB118" s="64">
        <v>740.78</v>
      </c>
      <c r="AC118" s="64">
        <v>106.72</v>
      </c>
      <c r="AD118" s="64">
        <v>8694.69</v>
      </c>
      <c r="AE118" s="64">
        <v>354.1</v>
      </c>
      <c r="AF118" s="64">
        <v>140.38999999999999</v>
      </c>
      <c r="AG118" s="64">
        <v>111.4</v>
      </c>
      <c r="AH118" s="64">
        <v>38.65</v>
      </c>
      <c r="AI118" s="64"/>
      <c r="AJ118" s="64">
        <v>1965.87</v>
      </c>
      <c r="AK118" s="64">
        <v>18607.189999999999</v>
      </c>
      <c r="AL118" s="64">
        <v>1769.7</v>
      </c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5"/>
      <c r="CH118" s="18"/>
      <c r="CI118" s="19"/>
      <c r="CK118" s="46">
        <f t="shared" si="72"/>
        <v>1</v>
      </c>
    </row>
    <row r="119" spans="1:89" ht="14.1" customHeight="1" x14ac:dyDescent="0.3">
      <c r="A119" s="47">
        <f t="shared" si="58"/>
        <v>118</v>
      </c>
      <c r="B119" s="63"/>
      <c r="C119" s="63"/>
      <c r="D119" s="63"/>
      <c r="E119" s="63"/>
      <c r="F119" s="68"/>
      <c r="G119" s="63"/>
      <c r="H119" s="63" t="s">
        <v>60</v>
      </c>
      <c r="I119" s="63" t="s">
        <v>61</v>
      </c>
      <c r="J119" s="53">
        <f t="shared" si="59"/>
        <v>4037.4800000000005</v>
      </c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>
        <v>161.5</v>
      </c>
      <c r="AC119" s="64">
        <v>32.299999999999997</v>
      </c>
      <c r="AD119" s="64">
        <v>2228.69</v>
      </c>
      <c r="AE119" s="64"/>
      <c r="AF119" s="64"/>
      <c r="AG119" s="64"/>
      <c r="AH119" s="64"/>
      <c r="AI119" s="64"/>
      <c r="AJ119" s="64">
        <v>96.9</v>
      </c>
      <c r="AK119" s="64">
        <v>1518.09</v>
      </c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5"/>
      <c r="CH119" s="18"/>
      <c r="CI119" s="19"/>
      <c r="CK119" s="46">
        <f t="shared" si="72"/>
        <v>0</v>
      </c>
    </row>
    <row r="120" spans="1:89" ht="14.1" customHeight="1" x14ac:dyDescent="0.3">
      <c r="A120" s="47">
        <f t="shared" si="58"/>
        <v>119</v>
      </c>
      <c r="B120" s="63"/>
      <c r="C120" s="63"/>
      <c r="D120" s="63"/>
      <c r="E120" s="63"/>
      <c r="F120" s="68"/>
      <c r="G120" s="63"/>
      <c r="H120" s="63" t="s">
        <v>75</v>
      </c>
      <c r="I120" s="63" t="s">
        <v>6</v>
      </c>
      <c r="J120" s="53">
        <f t="shared" si="59"/>
        <v>0</v>
      </c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5"/>
      <c r="CH120" s="18"/>
      <c r="CI120" s="19"/>
      <c r="CK120" s="46">
        <f t="shared" si="72"/>
        <v>1</v>
      </c>
    </row>
    <row r="121" spans="1:89" ht="14.1" customHeight="1" x14ac:dyDescent="0.3">
      <c r="A121" s="47">
        <f t="shared" si="58"/>
        <v>120</v>
      </c>
      <c r="B121" s="63"/>
      <c r="C121" s="63"/>
      <c r="D121" s="63"/>
      <c r="E121" s="63"/>
      <c r="F121" s="68"/>
      <c r="G121" s="61" t="s">
        <v>50</v>
      </c>
      <c r="H121" s="61" t="str">
        <f>$H$52</f>
        <v xml:space="preserve">דרוג BBB- ועד A+ </v>
      </c>
      <c r="I121" s="63"/>
      <c r="J121" s="53">
        <f t="shared" si="59"/>
        <v>104799.2</v>
      </c>
      <c r="K121" s="77">
        <f>SUM(K122:K125)</f>
        <v>0</v>
      </c>
      <c r="L121" s="77">
        <f t="shared" ref="L121:BW121" si="87">SUM(L122:L125)</f>
        <v>420.14</v>
      </c>
      <c r="M121" s="77">
        <f t="shared" si="87"/>
        <v>16265.79</v>
      </c>
      <c r="N121" s="77">
        <f t="shared" si="87"/>
        <v>0</v>
      </c>
      <c r="O121" s="77">
        <f t="shared" si="87"/>
        <v>2740.59</v>
      </c>
      <c r="P121" s="77">
        <f t="shared" si="87"/>
        <v>0</v>
      </c>
      <c r="Q121" s="77">
        <f t="shared" si="87"/>
        <v>22081.09</v>
      </c>
      <c r="R121" s="77">
        <f t="shared" si="87"/>
        <v>0</v>
      </c>
      <c r="S121" s="77">
        <f t="shared" si="87"/>
        <v>4239.88</v>
      </c>
      <c r="T121" s="77">
        <f t="shared" si="87"/>
        <v>0</v>
      </c>
      <c r="U121" s="77">
        <f t="shared" si="87"/>
        <v>20825.32</v>
      </c>
      <c r="V121" s="77">
        <f t="shared" si="87"/>
        <v>0</v>
      </c>
      <c r="W121" s="77">
        <f t="shared" si="87"/>
        <v>0</v>
      </c>
      <c r="X121" s="77">
        <f t="shared" si="87"/>
        <v>0</v>
      </c>
      <c r="Y121" s="77">
        <f t="shared" si="87"/>
        <v>429.01</v>
      </c>
      <c r="Z121" s="77">
        <f t="shared" si="87"/>
        <v>230.91</v>
      </c>
      <c r="AA121" s="77">
        <f t="shared" si="87"/>
        <v>6019.97</v>
      </c>
      <c r="AB121" s="77">
        <f t="shared" si="87"/>
        <v>1021.96</v>
      </c>
      <c r="AC121" s="77">
        <f t="shared" si="87"/>
        <v>145.83000000000001</v>
      </c>
      <c r="AD121" s="77">
        <f t="shared" si="87"/>
        <v>11909.81</v>
      </c>
      <c r="AE121" s="77">
        <f t="shared" si="87"/>
        <v>2513.0500000000002</v>
      </c>
      <c r="AF121" s="77">
        <f t="shared" si="87"/>
        <v>987.28</v>
      </c>
      <c r="AG121" s="77">
        <f t="shared" si="87"/>
        <v>813.45</v>
      </c>
      <c r="AH121" s="77">
        <f t="shared" si="87"/>
        <v>758.07999999999993</v>
      </c>
      <c r="AI121" s="77">
        <f t="shared" si="87"/>
        <v>0</v>
      </c>
      <c r="AJ121" s="77">
        <f t="shared" si="87"/>
        <v>1359.43</v>
      </c>
      <c r="AK121" s="77">
        <f t="shared" si="87"/>
        <v>12037.61</v>
      </c>
      <c r="AL121" s="77">
        <f t="shared" si="87"/>
        <v>0</v>
      </c>
      <c r="AM121" s="77">
        <f t="shared" si="87"/>
        <v>0</v>
      </c>
      <c r="AN121" s="77">
        <f t="shared" si="87"/>
        <v>0</v>
      </c>
      <c r="AO121" s="77">
        <f t="shared" si="87"/>
        <v>0</v>
      </c>
      <c r="AP121" s="77">
        <f t="shared" si="87"/>
        <v>0</v>
      </c>
      <c r="AQ121" s="77">
        <f t="shared" si="87"/>
        <v>0</v>
      </c>
      <c r="AR121" s="77">
        <f t="shared" si="87"/>
        <v>0</v>
      </c>
      <c r="AS121" s="77">
        <f t="shared" si="87"/>
        <v>0</v>
      </c>
      <c r="AT121" s="77">
        <f t="shared" si="87"/>
        <v>0</v>
      </c>
      <c r="AU121" s="77">
        <f t="shared" si="87"/>
        <v>0</v>
      </c>
      <c r="AV121" s="77">
        <f t="shared" si="87"/>
        <v>0</v>
      </c>
      <c r="AW121" s="77">
        <f t="shared" si="87"/>
        <v>0</v>
      </c>
      <c r="AX121" s="77">
        <f t="shared" si="87"/>
        <v>0</v>
      </c>
      <c r="AY121" s="77">
        <f t="shared" si="87"/>
        <v>0</v>
      </c>
      <c r="AZ121" s="77">
        <f t="shared" si="87"/>
        <v>0</v>
      </c>
      <c r="BA121" s="77">
        <f t="shared" si="87"/>
        <v>0</v>
      </c>
      <c r="BB121" s="77">
        <f t="shared" si="87"/>
        <v>0</v>
      </c>
      <c r="BC121" s="77">
        <f t="shared" si="87"/>
        <v>0</v>
      </c>
      <c r="BD121" s="77">
        <f t="shared" si="87"/>
        <v>0</v>
      </c>
      <c r="BE121" s="77">
        <f t="shared" si="87"/>
        <v>0</v>
      </c>
      <c r="BF121" s="77">
        <f t="shared" si="87"/>
        <v>0</v>
      </c>
      <c r="BG121" s="77">
        <f t="shared" si="87"/>
        <v>0</v>
      </c>
      <c r="BH121" s="77">
        <f t="shared" si="87"/>
        <v>0</v>
      </c>
      <c r="BI121" s="77">
        <f t="shared" si="87"/>
        <v>0</v>
      </c>
      <c r="BJ121" s="77">
        <f t="shared" si="87"/>
        <v>0</v>
      </c>
      <c r="BK121" s="77">
        <f t="shared" si="87"/>
        <v>0</v>
      </c>
      <c r="BL121" s="77">
        <f t="shared" si="87"/>
        <v>0</v>
      </c>
      <c r="BM121" s="77">
        <f t="shared" si="87"/>
        <v>0</v>
      </c>
      <c r="BN121" s="77">
        <f t="shared" si="87"/>
        <v>0</v>
      </c>
      <c r="BO121" s="77">
        <f t="shared" si="87"/>
        <v>0</v>
      </c>
      <c r="BP121" s="77">
        <f t="shared" si="87"/>
        <v>0</v>
      </c>
      <c r="BQ121" s="77">
        <f t="shared" si="87"/>
        <v>0</v>
      </c>
      <c r="BR121" s="77">
        <f t="shared" si="87"/>
        <v>0</v>
      </c>
      <c r="BS121" s="77">
        <f t="shared" si="87"/>
        <v>0</v>
      </c>
      <c r="BT121" s="77">
        <f t="shared" si="87"/>
        <v>0</v>
      </c>
      <c r="BU121" s="77">
        <f t="shared" si="87"/>
        <v>0</v>
      </c>
      <c r="BV121" s="77">
        <f t="shared" si="87"/>
        <v>0</v>
      </c>
      <c r="BW121" s="77">
        <f t="shared" si="87"/>
        <v>0</v>
      </c>
      <c r="BX121" s="77">
        <f t="shared" ref="BX121:CF121" si="88">SUM(BX122:BX125)</f>
        <v>0</v>
      </c>
      <c r="BY121" s="77">
        <f t="shared" si="88"/>
        <v>0</v>
      </c>
      <c r="BZ121" s="77">
        <f t="shared" si="88"/>
        <v>0</v>
      </c>
      <c r="CA121" s="77">
        <f t="shared" si="88"/>
        <v>0</v>
      </c>
      <c r="CB121" s="77">
        <f t="shared" si="88"/>
        <v>0</v>
      </c>
      <c r="CC121" s="77">
        <f t="shared" si="88"/>
        <v>0</v>
      </c>
      <c r="CD121" s="77">
        <f t="shared" si="88"/>
        <v>0</v>
      </c>
      <c r="CE121" s="77">
        <f t="shared" si="88"/>
        <v>0</v>
      </c>
      <c r="CF121" s="77">
        <f t="shared" si="88"/>
        <v>0</v>
      </c>
      <c r="CG121" s="78">
        <f>SUM(CG122:CG125)</f>
        <v>0</v>
      </c>
      <c r="CH121" s="18"/>
      <c r="CI121" s="19"/>
      <c r="CK121" s="46">
        <f t="shared" si="72"/>
        <v>1</v>
      </c>
    </row>
    <row r="122" spans="1:89" ht="14.1" customHeight="1" x14ac:dyDescent="0.3">
      <c r="A122" s="47">
        <f t="shared" si="58"/>
        <v>121</v>
      </c>
      <c r="B122" s="63"/>
      <c r="C122" s="63"/>
      <c r="D122" s="63"/>
      <c r="E122" s="63"/>
      <c r="F122" s="68"/>
      <c r="G122" s="68"/>
      <c r="H122" s="63" t="s">
        <v>56</v>
      </c>
      <c r="I122" s="63" t="s">
        <v>57</v>
      </c>
      <c r="J122" s="53">
        <f t="shared" si="59"/>
        <v>25067.07</v>
      </c>
      <c r="K122" s="64"/>
      <c r="L122" s="64">
        <v>167.4</v>
      </c>
      <c r="M122" s="64">
        <v>7822.22</v>
      </c>
      <c r="N122" s="64"/>
      <c r="O122" s="64">
        <v>1324.49</v>
      </c>
      <c r="P122" s="64"/>
      <c r="Q122" s="64">
        <v>11968.68</v>
      </c>
      <c r="R122" s="64"/>
      <c r="S122" s="64"/>
      <c r="T122" s="64"/>
      <c r="U122" s="64"/>
      <c r="V122" s="64"/>
      <c r="W122" s="64"/>
      <c r="X122" s="64"/>
      <c r="Y122" s="64">
        <v>205.85</v>
      </c>
      <c r="Z122" s="64"/>
      <c r="AA122" s="64">
        <v>1205.04</v>
      </c>
      <c r="AB122" s="64"/>
      <c r="AC122" s="64"/>
      <c r="AD122" s="64"/>
      <c r="AE122" s="64">
        <v>987.98</v>
      </c>
      <c r="AF122" s="64">
        <v>433.27</v>
      </c>
      <c r="AG122" s="64">
        <v>369.81</v>
      </c>
      <c r="AH122" s="64">
        <v>520.79999999999995</v>
      </c>
      <c r="AI122" s="64"/>
      <c r="AJ122" s="64"/>
      <c r="AK122" s="64">
        <v>61.53</v>
      </c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5"/>
      <c r="CH122" s="18"/>
      <c r="CI122" s="19"/>
      <c r="CK122" s="46">
        <f t="shared" si="72"/>
        <v>1</v>
      </c>
    </row>
    <row r="123" spans="1:89" ht="14.1" customHeight="1" x14ac:dyDescent="0.3">
      <c r="A123" s="47">
        <f t="shared" si="58"/>
        <v>122</v>
      </c>
      <c r="B123" s="63"/>
      <c r="C123" s="63"/>
      <c r="D123" s="63"/>
      <c r="E123" s="63"/>
      <c r="F123" s="68"/>
      <c r="G123" s="63"/>
      <c r="H123" s="63" t="s">
        <v>58</v>
      </c>
      <c r="I123" s="63" t="s">
        <v>59</v>
      </c>
      <c r="J123" s="53">
        <f t="shared" si="59"/>
        <v>79732.13</v>
      </c>
      <c r="K123" s="64"/>
      <c r="L123" s="64">
        <v>252.74</v>
      </c>
      <c r="M123" s="64">
        <v>8443.57</v>
      </c>
      <c r="N123" s="64"/>
      <c r="O123" s="64">
        <v>1416.1</v>
      </c>
      <c r="P123" s="64"/>
      <c r="Q123" s="64">
        <v>10112.41</v>
      </c>
      <c r="R123" s="64"/>
      <c r="S123" s="64">
        <v>4239.88</v>
      </c>
      <c r="T123" s="64"/>
      <c r="U123" s="64">
        <v>20825.32</v>
      </c>
      <c r="V123" s="64"/>
      <c r="W123" s="64"/>
      <c r="X123" s="64"/>
      <c r="Y123" s="64">
        <v>223.16</v>
      </c>
      <c r="Z123" s="64">
        <v>230.91</v>
      </c>
      <c r="AA123" s="64">
        <v>4814.93</v>
      </c>
      <c r="AB123" s="64">
        <v>1021.96</v>
      </c>
      <c r="AC123" s="64">
        <v>145.83000000000001</v>
      </c>
      <c r="AD123" s="64">
        <v>11909.81</v>
      </c>
      <c r="AE123" s="64">
        <v>1525.07</v>
      </c>
      <c r="AF123" s="64">
        <v>554.01</v>
      </c>
      <c r="AG123" s="64">
        <v>443.64</v>
      </c>
      <c r="AH123" s="64">
        <v>237.28</v>
      </c>
      <c r="AI123" s="64"/>
      <c r="AJ123" s="64">
        <v>1359.43</v>
      </c>
      <c r="AK123" s="64">
        <v>11976.08</v>
      </c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5"/>
      <c r="CH123" s="18"/>
      <c r="CI123" s="19"/>
      <c r="CK123" s="46">
        <f t="shared" si="72"/>
        <v>0</v>
      </c>
    </row>
    <row r="124" spans="1:89" ht="14.1" customHeight="1" x14ac:dyDescent="0.3">
      <c r="A124" s="47">
        <f t="shared" si="58"/>
        <v>123</v>
      </c>
      <c r="B124" s="63"/>
      <c r="C124" s="63"/>
      <c r="D124" s="63"/>
      <c r="E124" s="63"/>
      <c r="F124" s="68"/>
      <c r="G124" s="63"/>
      <c r="H124" s="63" t="s">
        <v>60</v>
      </c>
      <c r="I124" s="63" t="s">
        <v>61</v>
      </c>
      <c r="J124" s="53">
        <f t="shared" si="59"/>
        <v>0</v>
      </c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5"/>
      <c r="CH124" s="18"/>
      <c r="CI124" s="19"/>
      <c r="CK124" s="46">
        <f t="shared" si="72"/>
        <v>0</v>
      </c>
    </row>
    <row r="125" spans="1:89" ht="14.1" customHeight="1" x14ac:dyDescent="0.3">
      <c r="A125" s="47">
        <f t="shared" si="58"/>
        <v>124</v>
      </c>
      <c r="B125" s="63"/>
      <c r="C125" s="63"/>
      <c r="D125" s="63"/>
      <c r="E125" s="63"/>
      <c r="F125" s="68"/>
      <c r="G125" s="63"/>
      <c r="H125" s="63" t="s">
        <v>75</v>
      </c>
      <c r="I125" s="63" t="s">
        <v>6</v>
      </c>
      <c r="J125" s="53">
        <f t="shared" si="59"/>
        <v>0</v>
      </c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5"/>
      <c r="CH125" s="18"/>
      <c r="CI125" s="19"/>
      <c r="CK125" s="46"/>
    </row>
    <row r="126" spans="1:89" ht="14.1" customHeight="1" x14ac:dyDescent="0.3">
      <c r="A126" s="47">
        <f t="shared" si="58"/>
        <v>125</v>
      </c>
      <c r="B126" s="63"/>
      <c r="C126" s="63"/>
      <c r="D126" s="63"/>
      <c r="E126" s="63"/>
      <c r="F126" s="68"/>
      <c r="G126" s="61" t="s">
        <v>39</v>
      </c>
      <c r="H126" s="61" t="str">
        <f>$H$69</f>
        <v xml:space="preserve">בדרוג נמוך מ- BBB- או לא מדורג עם בטוחה מספקת </v>
      </c>
      <c r="I126" s="63"/>
      <c r="J126" s="53">
        <f t="shared" si="59"/>
        <v>0</v>
      </c>
      <c r="K126" s="77">
        <f>SUM(K127:K130)</f>
        <v>0</v>
      </c>
      <c r="L126" s="77">
        <f t="shared" ref="L126:BW126" si="89">SUM(L127:L130)</f>
        <v>0</v>
      </c>
      <c r="M126" s="77">
        <f t="shared" si="89"/>
        <v>0</v>
      </c>
      <c r="N126" s="77">
        <f t="shared" si="89"/>
        <v>0</v>
      </c>
      <c r="O126" s="77">
        <f t="shared" si="89"/>
        <v>0</v>
      </c>
      <c r="P126" s="77">
        <f t="shared" si="89"/>
        <v>0</v>
      </c>
      <c r="Q126" s="77">
        <f t="shared" si="89"/>
        <v>0</v>
      </c>
      <c r="R126" s="77">
        <f t="shared" si="89"/>
        <v>0</v>
      </c>
      <c r="S126" s="77">
        <f t="shared" si="89"/>
        <v>0</v>
      </c>
      <c r="T126" s="77">
        <f t="shared" si="89"/>
        <v>0</v>
      </c>
      <c r="U126" s="77">
        <f t="shared" si="89"/>
        <v>0</v>
      </c>
      <c r="V126" s="77">
        <f t="shared" si="89"/>
        <v>0</v>
      </c>
      <c r="W126" s="77">
        <f t="shared" si="89"/>
        <v>0</v>
      </c>
      <c r="X126" s="77">
        <f t="shared" si="89"/>
        <v>0</v>
      </c>
      <c r="Y126" s="77">
        <f t="shared" si="89"/>
        <v>0</v>
      </c>
      <c r="Z126" s="77">
        <f t="shared" si="89"/>
        <v>0</v>
      </c>
      <c r="AA126" s="77">
        <f t="shared" si="89"/>
        <v>0</v>
      </c>
      <c r="AB126" s="77">
        <f t="shared" si="89"/>
        <v>0</v>
      </c>
      <c r="AC126" s="77">
        <f t="shared" si="89"/>
        <v>0</v>
      </c>
      <c r="AD126" s="77">
        <f t="shared" si="89"/>
        <v>0</v>
      </c>
      <c r="AE126" s="77">
        <f t="shared" si="89"/>
        <v>0</v>
      </c>
      <c r="AF126" s="77">
        <f t="shared" si="89"/>
        <v>0</v>
      </c>
      <c r="AG126" s="77">
        <f t="shared" si="89"/>
        <v>0</v>
      </c>
      <c r="AH126" s="77">
        <f t="shared" si="89"/>
        <v>0</v>
      </c>
      <c r="AI126" s="77">
        <f t="shared" si="89"/>
        <v>0</v>
      </c>
      <c r="AJ126" s="77">
        <f t="shared" si="89"/>
        <v>0</v>
      </c>
      <c r="AK126" s="77">
        <f t="shared" si="89"/>
        <v>0</v>
      </c>
      <c r="AL126" s="77">
        <f t="shared" si="89"/>
        <v>0</v>
      </c>
      <c r="AM126" s="77">
        <f t="shared" si="89"/>
        <v>0</v>
      </c>
      <c r="AN126" s="77">
        <f t="shared" si="89"/>
        <v>0</v>
      </c>
      <c r="AO126" s="77">
        <f t="shared" si="89"/>
        <v>0</v>
      </c>
      <c r="AP126" s="77">
        <f t="shared" si="89"/>
        <v>0</v>
      </c>
      <c r="AQ126" s="77">
        <f t="shared" si="89"/>
        <v>0</v>
      </c>
      <c r="AR126" s="77">
        <f t="shared" si="89"/>
        <v>0</v>
      </c>
      <c r="AS126" s="77">
        <f t="shared" si="89"/>
        <v>0</v>
      </c>
      <c r="AT126" s="77">
        <f t="shared" si="89"/>
        <v>0</v>
      </c>
      <c r="AU126" s="77">
        <f t="shared" si="89"/>
        <v>0</v>
      </c>
      <c r="AV126" s="77">
        <f t="shared" si="89"/>
        <v>0</v>
      </c>
      <c r="AW126" s="77">
        <f t="shared" si="89"/>
        <v>0</v>
      </c>
      <c r="AX126" s="77">
        <f t="shared" si="89"/>
        <v>0</v>
      </c>
      <c r="AY126" s="77">
        <f t="shared" si="89"/>
        <v>0</v>
      </c>
      <c r="AZ126" s="77">
        <f t="shared" si="89"/>
        <v>0</v>
      </c>
      <c r="BA126" s="77">
        <f t="shared" si="89"/>
        <v>0</v>
      </c>
      <c r="BB126" s="77">
        <f t="shared" si="89"/>
        <v>0</v>
      </c>
      <c r="BC126" s="77">
        <f t="shared" si="89"/>
        <v>0</v>
      </c>
      <c r="BD126" s="77">
        <f t="shared" si="89"/>
        <v>0</v>
      </c>
      <c r="BE126" s="77">
        <f t="shared" si="89"/>
        <v>0</v>
      </c>
      <c r="BF126" s="77">
        <f t="shared" si="89"/>
        <v>0</v>
      </c>
      <c r="BG126" s="77">
        <f t="shared" si="89"/>
        <v>0</v>
      </c>
      <c r="BH126" s="77">
        <f t="shared" si="89"/>
        <v>0</v>
      </c>
      <c r="BI126" s="77">
        <f t="shared" si="89"/>
        <v>0</v>
      </c>
      <c r="BJ126" s="77">
        <f t="shared" si="89"/>
        <v>0</v>
      </c>
      <c r="BK126" s="77">
        <f t="shared" si="89"/>
        <v>0</v>
      </c>
      <c r="BL126" s="77">
        <f t="shared" si="89"/>
        <v>0</v>
      </c>
      <c r="BM126" s="77">
        <f t="shared" si="89"/>
        <v>0</v>
      </c>
      <c r="BN126" s="77">
        <f t="shared" si="89"/>
        <v>0</v>
      </c>
      <c r="BO126" s="77">
        <f t="shared" si="89"/>
        <v>0</v>
      </c>
      <c r="BP126" s="77">
        <f t="shared" si="89"/>
        <v>0</v>
      </c>
      <c r="BQ126" s="77">
        <f t="shared" si="89"/>
        <v>0</v>
      </c>
      <c r="BR126" s="77">
        <f t="shared" si="89"/>
        <v>0</v>
      </c>
      <c r="BS126" s="77">
        <f t="shared" si="89"/>
        <v>0</v>
      </c>
      <c r="BT126" s="77">
        <f t="shared" si="89"/>
        <v>0</v>
      </c>
      <c r="BU126" s="77">
        <f t="shared" si="89"/>
        <v>0</v>
      </c>
      <c r="BV126" s="77">
        <f t="shared" si="89"/>
        <v>0</v>
      </c>
      <c r="BW126" s="77">
        <f t="shared" si="89"/>
        <v>0</v>
      </c>
      <c r="BX126" s="77">
        <f t="shared" ref="BX126:CF126" si="90">SUM(BX127:BX130)</f>
        <v>0</v>
      </c>
      <c r="BY126" s="77">
        <f t="shared" si="90"/>
        <v>0</v>
      </c>
      <c r="BZ126" s="77">
        <f t="shared" si="90"/>
        <v>0</v>
      </c>
      <c r="CA126" s="77">
        <f t="shared" si="90"/>
        <v>0</v>
      </c>
      <c r="CB126" s="77">
        <f t="shared" si="90"/>
        <v>0</v>
      </c>
      <c r="CC126" s="77">
        <f t="shared" si="90"/>
        <v>0</v>
      </c>
      <c r="CD126" s="77">
        <f t="shared" si="90"/>
        <v>0</v>
      </c>
      <c r="CE126" s="77">
        <f t="shared" si="90"/>
        <v>0</v>
      </c>
      <c r="CF126" s="77">
        <f t="shared" si="90"/>
        <v>0</v>
      </c>
      <c r="CG126" s="78">
        <f>SUM(CG127:CG130)</f>
        <v>0</v>
      </c>
      <c r="CH126" s="18"/>
      <c r="CI126" s="19"/>
      <c r="CK126" s="46"/>
    </row>
    <row r="127" spans="1:89" ht="14.1" customHeight="1" x14ac:dyDescent="0.3">
      <c r="A127" s="47">
        <f t="shared" si="58"/>
        <v>126</v>
      </c>
      <c r="B127" s="63"/>
      <c r="C127" s="63"/>
      <c r="D127" s="63"/>
      <c r="E127" s="63"/>
      <c r="F127" s="68"/>
      <c r="G127" s="68"/>
      <c r="H127" s="63" t="s">
        <v>56</v>
      </c>
      <c r="I127" s="63" t="s">
        <v>57</v>
      </c>
      <c r="J127" s="53">
        <f t="shared" si="59"/>
        <v>0</v>
      </c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5"/>
      <c r="CH127" s="18"/>
      <c r="CI127" s="19"/>
      <c r="CK127" s="46"/>
    </row>
    <row r="128" spans="1:89" ht="14.1" customHeight="1" x14ac:dyDescent="0.3">
      <c r="A128" s="47">
        <f t="shared" si="58"/>
        <v>127</v>
      </c>
      <c r="B128" s="63"/>
      <c r="C128" s="63"/>
      <c r="D128" s="63"/>
      <c r="E128" s="63"/>
      <c r="F128" s="68"/>
      <c r="G128" s="63"/>
      <c r="H128" s="63" t="s">
        <v>58</v>
      </c>
      <c r="I128" s="63" t="s">
        <v>59</v>
      </c>
      <c r="J128" s="53">
        <f t="shared" si="59"/>
        <v>0</v>
      </c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5"/>
      <c r="CH128" s="18"/>
      <c r="CI128" s="19"/>
      <c r="CK128" s="46"/>
    </row>
    <row r="129" spans="1:89" ht="14.1" customHeight="1" x14ac:dyDescent="0.3">
      <c r="A129" s="47">
        <f t="shared" si="58"/>
        <v>128</v>
      </c>
      <c r="B129" s="63"/>
      <c r="C129" s="63"/>
      <c r="D129" s="63"/>
      <c r="E129" s="63"/>
      <c r="F129" s="68"/>
      <c r="G129" s="63"/>
      <c r="H129" s="63" t="s">
        <v>60</v>
      </c>
      <c r="I129" s="63" t="s">
        <v>61</v>
      </c>
      <c r="J129" s="53">
        <f t="shared" si="59"/>
        <v>0</v>
      </c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5"/>
      <c r="CH129" s="18"/>
      <c r="CI129" s="19"/>
      <c r="CK129" s="46"/>
    </row>
    <row r="130" spans="1:89" ht="14.1" customHeight="1" x14ac:dyDescent="0.3">
      <c r="A130" s="47">
        <f t="shared" si="58"/>
        <v>129</v>
      </c>
      <c r="B130" s="63"/>
      <c r="C130" s="63"/>
      <c r="D130" s="63"/>
      <c r="E130" s="63"/>
      <c r="F130" s="68"/>
      <c r="G130" s="63"/>
      <c r="H130" s="63" t="s">
        <v>75</v>
      </c>
      <c r="I130" s="63" t="s">
        <v>6</v>
      </c>
      <c r="J130" s="53">
        <f t="shared" si="59"/>
        <v>0</v>
      </c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5"/>
      <c r="CH130" s="18"/>
      <c r="CI130" s="19"/>
      <c r="CK130" s="46">
        <f t="shared" ref="CK130:CK142" si="91">IF(J131&gt;0,1,0)</f>
        <v>1</v>
      </c>
    </row>
    <row r="131" spans="1:89" ht="14.1" customHeight="1" x14ac:dyDescent="0.3">
      <c r="A131" s="47">
        <f t="shared" si="58"/>
        <v>130</v>
      </c>
      <c r="B131" s="63"/>
      <c r="C131" s="63"/>
      <c r="D131" s="63"/>
      <c r="E131" s="63"/>
      <c r="F131" s="68"/>
      <c r="G131" s="61" t="s">
        <v>41</v>
      </c>
      <c r="H131" s="80" t="str">
        <f>$H$56</f>
        <v xml:space="preserve">דרוג נמוך מ- BBB- או לא מדורג </v>
      </c>
      <c r="I131" s="63"/>
      <c r="J131" s="53">
        <f t="shared" si="59"/>
        <v>3967.6</v>
      </c>
      <c r="K131" s="77">
        <f>SUM(K132:K135)</f>
        <v>0</v>
      </c>
      <c r="L131" s="77">
        <f t="shared" ref="L131:BW131" si="92">SUM(L132:L135)</f>
        <v>0</v>
      </c>
      <c r="M131" s="77">
        <f t="shared" si="92"/>
        <v>0</v>
      </c>
      <c r="N131" s="77">
        <f t="shared" si="92"/>
        <v>0</v>
      </c>
      <c r="O131" s="77">
        <f t="shared" si="92"/>
        <v>0</v>
      </c>
      <c r="P131" s="77">
        <f t="shared" si="92"/>
        <v>0</v>
      </c>
      <c r="Q131" s="77">
        <f t="shared" si="92"/>
        <v>0</v>
      </c>
      <c r="R131" s="77">
        <f t="shared" si="92"/>
        <v>0</v>
      </c>
      <c r="S131" s="77">
        <f t="shared" si="92"/>
        <v>0</v>
      </c>
      <c r="T131" s="77">
        <f t="shared" si="92"/>
        <v>0</v>
      </c>
      <c r="U131" s="77">
        <f t="shared" si="92"/>
        <v>0</v>
      </c>
      <c r="V131" s="77">
        <f t="shared" si="92"/>
        <v>0</v>
      </c>
      <c r="W131" s="77">
        <f t="shared" si="92"/>
        <v>0</v>
      </c>
      <c r="X131" s="77">
        <f t="shared" si="92"/>
        <v>0</v>
      </c>
      <c r="Y131" s="77">
        <f t="shared" si="92"/>
        <v>0</v>
      </c>
      <c r="Z131" s="77">
        <f t="shared" si="92"/>
        <v>0</v>
      </c>
      <c r="AA131" s="77">
        <f t="shared" si="92"/>
        <v>0</v>
      </c>
      <c r="AB131" s="77">
        <f t="shared" si="92"/>
        <v>73.89</v>
      </c>
      <c r="AC131" s="77">
        <f t="shared" si="92"/>
        <v>55.61</v>
      </c>
      <c r="AD131" s="77">
        <f t="shared" si="92"/>
        <v>1813.1</v>
      </c>
      <c r="AE131" s="77">
        <f t="shared" si="92"/>
        <v>0</v>
      </c>
      <c r="AF131" s="77">
        <f t="shared" si="92"/>
        <v>0</v>
      </c>
      <c r="AG131" s="77">
        <f t="shared" si="92"/>
        <v>0</v>
      </c>
      <c r="AH131" s="77">
        <f t="shared" si="92"/>
        <v>0</v>
      </c>
      <c r="AI131" s="77">
        <f t="shared" si="92"/>
        <v>0</v>
      </c>
      <c r="AJ131" s="77">
        <f t="shared" si="92"/>
        <v>0</v>
      </c>
      <c r="AK131" s="77">
        <f t="shared" si="92"/>
        <v>2025</v>
      </c>
      <c r="AL131" s="77">
        <f t="shared" si="92"/>
        <v>0</v>
      </c>
      <c r="AM131" s="77">
        <f t="shared" si="92"/>
        <v>0</v>
      </c>
      <c r="AN131" s="77">
        <f t="shared" si="92"/>
        <v>0</v>
      </c>
      <c r="AO131" s="77">
        <f t="shared" si="92"/>
        <v>0</v>
      </c>
      <c r="AP131" s="77">
        <f t="shared" si="92"/>
        <v>0</v>
      </c>
      <c r="AQ131" s="77">
        <f t="shared" si="92"/>
        <v>0</v>
      </c>
      <c r="AR131" s="77">
        <f t="shared" si="92"/>
        <v>0</v>
      </c>
      <c r="AS131" s="77">
        <f t="shared" si="92"/>
        <v>0</v>
      </c>
      <c r="AT131" s="77">
        <f t="shared" si="92"/>
        <v>0</v>
      </c>
      <c r="AU131" s="77">
        <f t="shared" si="92"/>
        <v>0</v>
      </c>
      <c r="AV131" s="77">
        <f t="shared" si="92"/>
        <v>0</v>
      </c>
      <c r="AW131" s="77">
        <f t="shared" si="92"/>
        <v>0</v>
      </c>
      <c r="AX131" s="77">
        <f t="shared" si="92"/>
        <v>0</v>
      </c>
      <c r="AY131" s="77">
        <f t="shared" si="92"/>
        <v>0</v>
      </c>
      <c r="AZ131" s="77">
        <f t="shared" si="92"/>
        <v>0</v>
      </c>
      <c r="BA131" s="77">
        <f t="shared" si="92"/>
        <v>0</v>
      </c>
      <c r="BB131" s="77">
        <f t="shared" si="92"/>
        <v>0</v>
      </c>
      <c r="BC131" s="77">
        <f t="shared" si="92"/>
        <v>0</v>
      </c>
      <c r="BD131" s="77">
        <f t="shared" si="92"/>
        <v>0</v>
      </c>
      <c r="BE131" s="77">
        <f t="shared" si="92"/>
        <v>0</v>
      </c>
      <c r="BF131" s="77">
        <f t="shared" si="92"/>
        <v>0</v>
      </c>
      <c r="BG131" s="77">
        <f t="shared" si="92"/>
        <v>0</v>
      </c>
      <c r="BH131" s="77">
        <f t="shared" si="92"/>
        <v>0</v>
      </c>
      <c r="BI131" s="77">
        <f t="shared" si="92"/>
        <v>0</v>
      </c>
      <c r="BJ131" s="77">
        <f t="shared" si="92"/>
        <v>0</v>
      </c>
      <c r="BK131" s="77">
        <f t="shared" si="92"/>
        <v>0</v>
      </c>
      <c r="BL131" s="77">
        <f t="shared" si="92"/>
        <v>0</v>
      </c>
      <c r="BM131" s="77">
        <f t="shared" si="92"/>
        <v>0</v>
      </c>
      <c r="BN131" s="77">
        <f t="shared" si="92"/>
        <v>0</v>
      </c>
      <c r="BO131" s="77">
        <f t="shared" si="92"/>
        <v>0</v>
      </c>
      <c r="BP131" s="77">
        <f t="shared" si="92"/>
        <v>0</v>
      </c>
      <c r="BQ131" s="77">
        <f t="shared" si="92"/>
        <v>0</v>
      </c>
      <c r="BR131" s="77">
        <f t="shared" si="92"/>
        <v>0</v>
      </c>
      <c r="BS131" s="77">
        <f t="shared" si="92"/>
        <v>0</v>
      </c>
      <c r="BT131" s="77">
        <f t="shared" si="92"/>
        <v>0</v>
      </c>
      <c r="BU131" s="77">
        <f t="shared" si="92"/>
        <v>0</v>
      </c>
      <c r="BV131" s="77">
        <f t="shared" si="92"/>
        <v>0</v>
      </c>
      <c r="BW131" s="77">
        <f t="shared" si="92"/>
        <v>0</v>
      </c>
      <c r="BX131" s="77">
        <f t="shared" ref="BX131:CF131" si="93">SUM(BX132:BX135)</f>
        <v>0</v>
      </c>
      <c r="BY131" s="77">
        <f t="shared" si="93"/>
        <v>0</v>
      </c>
      <c r="BZ131" s="77">
        <f t="shared" si="93"/>
        <v>0</v>
      </c>
      <c r="CA131" s="77">
        <f t="shared" si="93"/>
        <v>0</v>
      </c>
      <c r="CB131" s="77">
        <f t="shared" si="93"/>
        <v>0</v>
      </c>
      <c r="CC131" s="77">
        <f t="shared" si="93"/>
        <v>0</v>
      </c>
      <c r="CD131" s="77">
        <f t="shared" si="93"/>
        <v>0</v>
      </c>
      <c r="CE131" s="77">
        <f t="shared" si="93"/>
        <v>0</v>
      </c>
      <c r="CF131" s="77">
        <f t="shared" si="93"/>
        <v>0</v>
      </c>
      <c r="CG131" s="78">
        <f>SUM(CG132:CG135)</f>
        <v>0</v>
      </c>
      <c r="CH131" s="18"/>
      <c r="CI131" s="19"/>
      <c r="CK131" s="46">
        <f t="shared" si="91"/>
        <v>0</v>
      </c>
    </row>
    <row r="132" spans="1:89" ht="14.1" customHeight="1" x14ac:dyDescent="0.3">
      <c r="A132" s="47">
        <f t="shared" si="58"/>
        <v>131</v>
      </c>
      <c r="B132" s="63"/>
      <c r="C132" s="63"/>
      <c r="D132" s="63"/>
      <c r="E132" s="63"/>
      <c r="F132" s="68"/>
      <c r="G132" s="68"/>
      <c r="H132" s="63" t="s">
        <v>56</v>
      </c>
      <c r="I132" s="63" t="s">
        <v>57</v>
      </c>
      <c r="J132" s="53">
        <f t="shared" si="59"/>
        <v>0</v>
      </c>
      <c r="K132" s="64"/>
      <c r="L132" s="64"/>
      <c r="M132" s="64">
        <v>0</v>
      </c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5"/>
      <c r="CH132" s="18"/>
      <c r="CI132" s="19"/>
      <c r="CK132" s="46">
        <f t="shared" si="91"/>
        <v>1</v>
      </c>
    </row>
    <row r="133" spans="1:89" ht="14.1" customHeight="1" x14ac:dyDescent="0.3">
      <c r="A133" s="47">
        <f t="shared" si="58"/>
        <v>132</v>
      </c>
      <c r="B133" s="63"/>
      <c r="C133" s="63"/>
      <c r="D133" s="63"/>
      <c r="E133" s="63"/>
      <c r="F133" s="68"/>
      <c r="G133" s="63"/>
      <c r="H133" s="63" t="s">
        <v>58</v>
      </c>
      <c r="I133" s="63" t="s">
        <v>59</v>
      </c>
      <c r="J133" s="53">
        <f t="shared" si="59"/>
        <v>3967.6</v>
      </c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>
        <v>73.89</v>
      </c>
      <c r="AC133" s="64">
        <v>55.61</v>
      </c>
      <c r="AD133" s="64">
        <v>1813.1</v>
      </c>
      <c r="AE133" s="64"/>
      <c r="AF133" s="64"/>
      <c r="AG133" s="64"/>
      <c r="AH133" s="64"/>
      <c r="AI133" s="64"/>
      <c r="AJ133" s="64"/>
      <c r="AK133" s="64">
        <v>2025</v>
      </c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5"/>
      <c r="CH133" s="18"/>
      <c r="CI133" s="19"/>
      <c r="CK133" s="46">
        <f t="shared" si="91"/>
        <v>0</v>
      </c>
    </row>
    <row r="134" spans="1:89" ht="14.1" customHeight="1" x14ac:dyDescent="0.3">
      <c r="A134" s="47">
        <f t="shared" si="58"/>
        <v>133</v>
      </c>
      <c r="B134" s="63"/>
      <c r="C134" s="63"/>
      <c r="D134" s="63"/>
      <c r="E134" s="63"/>
      <c r="F134" s="68"/>
      <c r="G134" s="63"/>
      <c r="H134" s="63" t="s">
        <v>60</v>
      </c>
      <c r="I134" s="63" t="s">
        <v>61</v>
      </c>
      <c r="J134" s="53">
        <f t="shared" si="59"/>
        <v>0</v>
      </c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5"/>
      <c r="CH134" s="18"/>
      <c r="CI134" s="19"/>
      <c r="CK134" s="46">
        <f t="shared" si="91"/>
        <v>0</v>
      </c>
    </row>
    <row r="135" spans="1:89" s="46" customFormat="1" ht="14.1" customHeight="1" x14ac:dyDescent="0.3">
      <c r="A135" s="47">
        <f t="shared" si="58"/>
        <v>134</v>
      </c>
      <c r="B135" s="63"/>
      <c r="C135" s="63"/>
      <c r="D135" s="63"/>
      <c r="E135" s="63"/>
      <c r="F135" s="68"/>
      <c r="G135" s="63"/>
      <c r="H135" s="63" t="s">
        <v>75</v>
      </c>
      <c r="I135" s="63" t="s">
        <v>6</v>
      </c>
      <c r="J135" s="53">
        <f t="shared" si="59"/>
        <v>0</v>
      </c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5"/>
      <c r="CH135" s="9"/>
      <c r="CI135" s="10"/>
      <c r="CK135" s="46">
        <f t="shared" si="91"/>
        <v>1</v>
      </c>
    </row>
    <row r="136" spans="1:89" s="46" customFormat="1" ht="14.1" customHeight="1" x14ac:dyDescent="0.3">
      <c r="A136" s="47">
        <f t="shared" si="58"/>
        <v>135</v>
      </c>
      <c r="B136" s="61"/>
      <c r="C136" s="61"/>
      <c r="D136" s="61"/>
      <c r="E136" s="61" t="s">
        <v>17</v>
      </c>
      <c r="F136" s="86" t="s">
        <v>30</v>
      </c>
      <c r="G136" s="61"/>
      <c r="H136" s="61"/>
      <c r="I136" s="61"/>
      <c r="J136" s="53">
        <f t="shared" si="59"/>
        <v>216943.44</v>
      </c>
      <c r="K136" s="54">
        <f>SUM(K137,K141,K146,K150)</f>
        <v>0</v>
      </c>
      <c r="L136" s="54">
        <f t="shared" ref="L136:BW136" si="94">SUM(L137,L141,L146,L150)</f>
        <v>0</v>
      </c>
      <c r="M136" s="54">
        <f t="shared" si="94"/>
        <v>2344.8200000000002</v>
      </c>
      <c r="N136" s="54">
        <f t="shared" si="94"/>
        <v>0</v>
      </c>
      <c r="O136" s="54">
        <f t="shared" si="94"/>
        <v>542.36</v>
      </c>
      <c r="P136" s="54">
        <f t="shared" si="94"/>
        <v>0</v>
      </c>
      <c r="Q136" s="54">
        <f t="shared" si="94"/>
        <v>5839.32</v>
      </c>
      <c r="R136" s="54">
        <f t="shared" si="94"/>
        <v>0</v>
      </c>
      <c r="S136" s="54">
        <f t="shared" si="94"/>
        <v>20260.16</v>
      </c>
      <c r="T136" s="54">
        <f t="shared" si="94"/>
        <v>0</v>
      </c>
      <c r="U136" s="54">
        <f t="shared" si="94"/>
        <v>121386.18</v>
      </c>
      <c r="V136" s="54">
        <f t="shared" si="94"/>
        <v>0</v>
      </c>
      <c r="W136" s="54">
        <f t="shared" si="94"/>
        <v>0</v>
      </c>
      <c r="X136" s="54">
        <f t="shared" si="94"/>
        <v>0</v>
      </c>
      <c r="Y136" s="54">
        <f t="shared" si="94"/>
        <v>0</v>
      </c>
      <c r="Z136" s="54">
        <f t="shared" si="94"/>
        <v>0</v>
      </c>
      <c r="AA136" s="54">
        <f t="shared" si="94"/>
        <v>2217.9499999999998</v>
      </c>
      <c r="AB136" s="54">
        <f t="shared" si="94"/>
        <v>626.36</v>
      </c>
      <c r="AC136" s="54">
        <f t="shared" si="94"/>
        <v>446.76</v>
      </c>
      <c r="AD136" s="54">
        <f t="shared" si="94"/>
        <v>13609.34</v>
      </c>
      <c r="AE136" s="54">
        <f t="shared" si="94"/>
        <v>337.76</v>
      </c>
      <c r="AF136" s="54">
        <f t="shared" si="94"/>
        <v>191.61</v>
      </c>
      <c r="AG136" s="54">
        <f t="shared" si="94"/>
        <v>133.15</v>
      </c>
      <c r="AH136" s="54">
        <f t="shared" si="94"/>
        <v>224.09</v>
      </c>
      <c r="AI136" s="54">
        <f t="shared" si="94"/>
        <v>0</v>
      </c>
      <c r="AJ136" s="54">
        <f t="shared" si="94"/>
        <v>698.88</v>
      </c>
      <c r="AK136" s="54">
        <f t="shared" si="94"/>
        <v>47908.639999999999</v>
      </c>
      <c r="AL136" s="54">
        <f t="shared" si="94"/>
        <v>176.06</v>
      </c>
      <c r="AM136" s="54">
        <f t="shared" si="94"/>
        <v>0</v>
      </c>
      <c r="AN136" s="54">
        <f t="shared" si="94"/>
        <v>0</v>
      </c>
      <c r="AO136" s="54">
        <f t="shared" si="94"/>
        <v>0</v>
      </c>
      <c r="AP136" s="54">
        <f t="shared" si="94"/>
        <v>0</v>
      </c>
      <c r="AQ136" s="54">
        <f t="shared" si="94"/>
        <v>0</v>
      </c>
      <c r="AR136" s="54">
        <f t="shared" si="94"/>
        <v>0</v>
      </c>
      <c r="AS136" s="54">
        <f t="shared" si="94"/>
        <v>0</v>
      </c>
      <c r="AT136" s="54">
        <f t="shared" si="94"/>
        <v>0</v>
      </c>
      <c r="AU136" s="54">
        <f t="shared" si="94"/>
        <v>0</v>
      </c>
      <c r="AV136" s="54">
        <f t="shared" si="94"/>
        <v>0</v>
      </c>
      <c r="AW136" s="54">
        <f t="shared" si="94"/>
        <v>0</v>
      </c>
      <c r="AX136" s="54">
        <f t="shared" si="94"/>
        <v>0</v>
      </c>
      <c r="AY136" s="54">
        <f t="shared" si="94"/>
        <v>0</v>
      </c>
      <c r="AZ136" s="54">
        <f t="shared" si="94"/>
        <v>0</v>
      </c>
      <c r="BA136" s="54">
        <f t="shared" si="94"/>
        <v>0</v>
      </c>
      <c r="BB136" s="54">
        <f t="shared" si="94"/>
        <v>0</v>
      </c>
      <c r="BC136" s="54">
        <f t="shared" si="94"/>
        <v>0</v>
      </c>
      <c r="BD136" s="54">
        <f t="shared" si="94"/>
        <v>0</v>
      </c>
      <c r="BE136" s="54">
        <f t="shared" si="94"/>
        <v>0</v>
      </c>
      <c r="BF136" s="54">
        <f t="shared" si="94"/>
        <v>0</v>
      </c>
      <c r="BG136" s="54">
        <f t="shared" si="94"/>
        <v>0</v>
      </c>
      <c r="BH136" s="54">
        <f t="shared" si="94"/>
        <v>0</v>
      </c>
      <c r="BI136" s="54">
        <f t="shared" si="94"/>
        <v>0</v>
      </c>
      <c r="BJ136" s="54">
        <f t="shared" si="94"/>
        <v>0</v>
      </c>
      <c r="BK136" s="54">
        <f t="shared" si="94"/>
        <v>0</v>
      </c>
      <c r="BL136" s="54">
        <f t="shared" si="94"/>
        <v>0</v>
      </c>
      <c r="BM136" s="54">
        <f t="shared" si="94"/>
        <v>0</v>
      </c>
      <c r="BN136" s="54">
        <f t="shared" si="94"/>
        <v>0</v>
      </c>
      <c r="BO136" s="54">
        <f t="shared" si="94"/>
        <v>0</v>
      </c>
      <c r="BP136" s="54">
        <f t="shared" si="94"/>
        <v>0</v>
      </c>
      <c r="BQ136" s="54">
        <f t="shared" si="94"/>
        <v>0</v>
      </c>
      <c r="BR136" s="54">
        <f t="shared" si="94"/>
        <v>0</v>
      </c>
      <c r="BS136" s="54">
        <f t="shared" si="94"/>
        <v>0</v>
      </c>
      <c r="BT136" s="54">
        <f t="shared" si="94"/>
        <v>0</v>
      </c>
      <c r="BU136" s="54">
        <f t="shared" si="94"/>
        <v>0</v>
      </c>
      <c r="BV136" s="54">
        <f t="shared" si="94"/>
        <v>0</v>
      </c>
      <c r="BW136" s="54">
        <f t="shared" si="94"/>
        <v>0</v>
      </c>
      <c r="BX136" s="54">
        <f t="shared" ref="BX136:CF136" si="95">SUM(BX137,BX141,BX146,BX150)</f>
        <v>0</v>
      </c>
      <c r="BY136" s="54">
        <f t="shared" si="95"/>
        <v>0</v>
      </c>
      <c r="BZ136" s="54">
        <f t="shared" si="95"/>
        <v>0</v>
      </c>
      <c r="CA136" s="54">
        <f t="shared" si="95"/>
        <v>0</v>
      </c>
      <c r="CB136" s="54">
        <f t="shared" si="95"/>
        <v>0</v>
      </c>
      <c r="CC136" s="54">
        <f t="shared" si="95"/>
        <v>0</v>
      </c>
      <c r="CD136" s="54">
        <f t="shared" si="95"/>
        <v>0</v>
      </c>
      <c r="CE136" s="54">
        <f t="shared" si="95"/>
        <v>0</v>
      </c>
      <c r="CF136" s="54">
        <f t="shared" si="95"/>
        <v>0</v>
      </c>
      <c r="CG136" s="55">
        <f>SUM(CG137,CG141,CG146,CG150)</f>
        <v>0</v>
      </c>
      <c r="CH136" s="9"/>
      <c r="CI136" s="10"/>
      <c r="CK136" s="46">
        <f t="shared" si="91"/>
        <v>1</v>
      </c>
    </row>
    <row r="137" spans="1:89" ht="14.1" customHeight="1" x14ac:dyDescent="0.3">
      <c r="A137" s="47">
        <f t="shared" si="58"/>
        <v>136</v>
      </c>
      <c r="B137" s="61"/>
      <c r="C137" s="61"/>
      <c r="D137" s="61"/>
      <c r="E137" s="61"/>
      <c r="F137" s="79" t="s">
        <v>35</v>
      </c>
      <c r="G137" s="80" t="s">
        <v>65</v>
      </c>
      <c r="H137" s="61"/>
      <c r="I137" s="61"/>
      <c r="J137" s="53">
        <f t="shared" si="59"/>
        <v>55986.64</v>
      </c>
      <c r="K137" s="64">
        <f>SUM(K138:K140)</f>
        <v>0</v>
      </c>
      <c r="L137" s="64">
        <f t="shared" ref="L137:BW137" si="96">SUM(L138:L140)</f>
        <v>0</v>
      </c>
      <c r="M137" s="64">
        <f t="shared" si="96"/>
        <v>0</v>
      </c>
      <c r="N137" s="64">
        <f t="shared" si="96"/>
        <v>0</v>
      </c>
      <c r="O137" s="64">
        <f t="shared" si="96"/>
        <v>0</v>
      </c>
      <c r="P137" s="64">
        <f t="shared" si="96"/>
        <v>0</v>
      </c>
      <c r="Q137" s="64">
        <f t="shared" si="96"/>
        <v>0</v>
      </c>
      <c r="R137" s="64">
        <f t="shared" si="96"/>
        <v>0</v>
      </c>
      <c r="S137" s="64">
        <f t="shared" si="96"/>
        <v>4875.96</v>
      </c>
      <c r="T137" s="64">
        <f t="shared" si="96"/>
        <v>0</v>
      </c>
      <c r="U137" s="64">
        <f t="shared" si="96"/>
        <v>26027.06</v>
      </c>
      <c r="V137" s="64">
        <f t="shared" si="96"/>
        <v>0</v>
      </c>
      <c r="W137" s="64">
        <f t="shared" si="96"/>
        <v>0</v>
      </c>
      <c r="X137" s="64">
        <f t="shared" si="96"/>
        <v>0</v>
      </c>
      <c r="Y137" s="64">
        <f t="shared" si="96"/>
        <v>0</v>
      </c>
      <c r="Z137" s="64">
        <f t="shared" si="96"/>
        <v>0</v>
      </c>
      <c r="AA137" s="64">
        <f t="shared" si="96"/>
        <v>0</v>
      </c>
      <c r="AB137" s="64">
        <f t="shared" si="96"/>
        <v>212.12</v>
      </c>
      <c r="AC137" s="64">
        <f t="shared" si="96"/>
        <v>212.12</v>
      </c>
      <c r="AD137" s="64">
        <f t="shared" si="96"/>
        <v>7002.02</v>
      </c>
      <c r="AE137" s="64">
        <f t="shared" si="96"/>
        <v>0</v>
      </c>
      <c r="AF137" s="64">
        <f t="shared" si="96"/>
        <v>0</v>
      </c>
      <c r="AG137" s="64">
        <f t="shared" si="96"/>
        <v>0</v>
      </c>
      <c r="AH137" s="64">
        <f t="shared" si="96"/>
        <v>0</v>
      </c>
      <c r="AI137" s="64">
        <f t="shared" si="96"/>
        <v>0</v>
      </c>
      <c r="AJ137" s="64">
        <f t="shared" si="96"/>
        <v>223.04</v>
      </c>
      <c r="AK137" s="64">
        <f t="shared" si="96"/>
        <v>17258.260000000002</v>
      </c>
      <c r="AL137" s="64">
        <f t="shared" si="96"/>
        <v>176.06</v>
      </c>
      <c r="AM137" s="64">
        <f t="shared" si="96"/>
        <v>0</v>
      </c>
      <c r="AN137" s="64">
        <f t="shared" si="96"/>
        <v>0</v>
      </c>
      <c r="AO137" s="64">
        <f t="shared" si="96"/>
        <v>0</v>
      </c>
      <c r="AP137" s="64">
        <f t="shared" si="96"/>
        <v>0</v>
      </c>
      <c r="AQ137" s="64">
        <f t="shared" si="96"/>
        <v>0</v>
      </c>
      <c r="AR137" s="64">
        <f t="shared" si="96"/>
        <v>0</v>
      </c>
      <c r="AS137" s="64">
        <f t="shared" si="96"/>
        <v>0</v>
      </c>
      <c r="AT137" s="64">
        <f t="shared" si="96"/>
        <v>0</v>
      </c>
      <c r="AU137" s="64">
        <f t="shared" si="96"/>
        <v>0</v>
      </c>
      <c r="AV137" s="64">
        <f t="shared" si="96"/>
        <v>0</v>
      </c>
      <c r="AW137" s="64">
        <f t="shared" si="96"/>
        <v>0</v>
      </c>
      <c r="AX137" s="64">
        <f t="shared" si="96"/>
        <v>0</v>
      </c>
      <c r="AY137" s="64">
        <f t="shared" si="96"/>
        <v>0</v>
      </c>
      <c r="AZ137" s="64">
        <f t="shared" si="96"/>
        <v>0</v>
      </c>
      <c r="BA137" s="64">
        <f t="shared" si="96"/>
        <v>0</v>
      </c>
      <c r="BB137" s="64">
        <f t="shared" si="96"/>
        <v>0</v>
      </c>
      <c r="BC137" s="64">
        <f t="shared" si="96"/>
        <v>0</v>
      </c>
      <c r="BD137" s="64">
        <f t="shared" si="96"/>
        <v>0</v>
      </c>
      <c r="BE137" s="64">
        <f t="shared" si="96"/>
        <v>0</v>
      </c>
      <c r="BF137" s="64">
        <f t="shared" si="96"/>
        <v>0</v>
      </c>
      <c r="BG137" s="64">
        <f t="shared" si="96"/>
        <v>0</v>
      </c>
      <c r="BH137" s="64">
        <f t="shared" si="96"/>
        <v>0</v>
      </c>
      <c r="BI137" s="64">
        <f t="shared" si="96"/>
        <v>0</v>
      </c>
      <c r="BJ137" s="64">
        <f t="shared" si="96"/>
        <v>0</v>
      </c>
      <c r="BK137" s="64">
        <f t="shared" si="96"/>
        <v>0</v>
      </c>
      <c r="BL137" s="64">
        <f t="shared" si="96"/>
        <v>0</v>
      </c>
      <c r="BM137" s="64">
        <f t="shared" si="96"/>
        <v>0</v>
      </c>
      <c r="BN137" s="64">
        <f t="shared" si="96"/>
        <v>0</v>
      </c>
      <c r="BO137" s="64">
        <f t="shared" si="96"/>
        <v>0</v>
      </c>
      <c r="BP137" s="64">
        <f t="shared" si="96"/>
        <v>0</v>
      </c>
      <c r="BQ137" s="64">
        <f t="shared" si="96"/>
        <v>0</v>
      </c>
      <c r="BR137" s="64">
        <f t="shared" si="96"/>
        <v>0</v>
      </c>
      <c r="BS137" s="64">
        <f t="shared" si="96"/>
        <v>0</v>
      </c>
      <c r="BT137" s="64">
        <f t="shared" si="96"/>
        <v>0</v>
      </c>
      <c r="BU137" s="64">
        <f t="shared" si="96"/>
        <v>0</v>
      </c>
      <c r="BV137" s="64">
        <f t="shared" si="96"/>
        <v>0</v>
      </c>
      <c r="BW137" s="64">
        <f t="shared" si="96"/>
        <v>0</v>
      </c>
      <c r="BX137" s="64">
        <f t="shared" ref="BX137:CF137" si="97">SUM(BX138:BX140)</f>
        <v>0</v>
      </c>
      <c r="BY137" s="64">
        <f t="shared" si="97"/>
        <v>0</v>
      </c>
      <c r="BZ137" s="64">
        <f t="shared" si="97"/>
        <v>0</v>
      </c>
      <c r="CA137" s="64">
        <f t="shared" si="97"/>
        <v>0</v>
      </c>
      <c r="CB137" s="64">
        <f t="shared" si="97"/>
        <v>0</v>
      </c>
      <c r="CC137" s="64">
        <f t="shared" si="97"/>
        <v>0</v>
      </c>
      <c r="CD137" s="64">
        <f t="shared" si="97"/>
        <v>0</v>
      </c>
      <c r="CE137" s="64">
        <f t="shared" si="97"/>
        <v>0</v>
      </c>
      <c r="CF137" s="64">
        <f t="shared" si="97"/>
        <v>0</v>
      </c>
      <c r="CG137" s="65">
        <f>SUM(CG138:CG140)</f>
        <v>0</v>
      </c>
      <c r="CH137" s="87"/>
      <c r="CI137" s="19"/>
      <c r="CK137" s="46">
        <f t="shared" si="91"/>
        <v>0</v>
      </c>
    </row>
    <row r="138" spans="1:89" ht="14.1" customHeight="1" x14ac:dyDescent="0.3">
      <c r="A138" s="47">
        <f t="shared" si="58"/>
        <v>137</v>
      </c>
      <c r="B138" s="63"/>
      <c r="C138" s="63"/>
      <c r="D138" s="63"/>
      <c r="E138" s="63"/>
      <c r="F138" s="79"/>
      <c r="G138" s="63" t="s">
        <v>37</v>
      </c>
      <c r="H138" s="82" t="str">
        <f>$H$79</f>
        <v xml:space="preserve">דרוג A- ומעלה </v>
      </c>
      <c r="I138" s="82"/>
      <c r="J138" s="53">
        <f t="shared" si="59"/>
        <v>0</v>
      </c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5"/>
      <c r="CH138" s="87"/>
      <c r="CI138" s="19"/>
      <c r="CK138" s="46">
        <f t="shared" si="91"/>
        <v>1</v>
      </c>
    </row>
    <row r="139" spans="1:89" ht="14.1" customHeight="1" x14ac:dyDescent="0.3">
      <c r="A139" s="47">
        <f t="shared" si="58"/>
        <v>138</v>
      </c>
      <c r="B139" s="63"/>
      <c r="C139" s="63"/>
      <c r="D139" s="63"/>
      <c r="E139" s="63"/>
      <c r="F139" s="79"/>
      <c r="G139" s="63" t="s">
        <v>50</v>
      </c>
      <c r="H139" s="82" t="str">
        <f>$H$80</f>
        <v>דרוג BBB- ועד BBB+</v>
      </c>
      <c r="I139" s="63"/>
      <c r="J139" s="53">
        <f t="shared" si="59"/>
        <v>3447.24</v>
      </c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>
        <v>3447.24</v>
      </c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5"/>
      <c r="CH139" s="87"/>
      <c r="CI139" s="19"/>
      <c r="CK139" s="46">
        <f t="shared" si="91"/>
        <v>1</v>
      </c>
    </row>
    <row r="140" spans="1:89" s="46" customFormat="1" ht="14.1" customHeight="1" x14ac:dyDescent="0.3">
      <c r="A140" s="47">
        <f t="shared" ref="A140:A203" si="98">A139+1</f>
        <v>139</v>
      </c>
      <c r="B140" s="63"/>
      <c r="C140" s="63"/>
      <c r="D140" s="63"/>
      <c r="E140" s="63"/>
      <c r="F140" s="68"/>
      <c r="G140" s="63" t="s">
        <v>39</v>
      </c>
      <c r="H140" s="82" t="str">
        <f>$H$81</f>
        <v xml:space="preserve">דרוג נמוך מ- BBB- או לא מדורג </v>
      </c>
      <c r="I140" s="63"/>
      <c r="J140" s="53">
        <f t="shared" ref="J140:J207" si="99">SUM(K140:CG140)</f>
        <v>52539.399999999994</v>
      </c>
      <c r="K140" s="64"/>
      <c r="L140" s="64"/>
      <c r="M140" s="64"/>
      <c r="N140" s="64"/>
      <c r="O140" s="64"/>
      <c r="P140" s="64"/>
      <c r="Q140" s="64"/>
      <c r="R140" s="64"/>
      <c r="S140" s="64">
        <v>4875.96</v>
      </c>
      <c r="T140" s="64"/>
      <c r="U140" s="64">
        <v>26027.06</v>
      </c>
      <c r="V140" s="64"/>
      <c r="W140" s="64"/>
      <c r="X140" s="64"/>
      <c r="Y140" s="64"/>
      <c r="Z140" s="64"/>
      <c r="AA140" s="64"/>
      <c r="AB140" s="64">
        <v>212.12</v>
      </c>
      <c r="AC140" s="64">
        <v>212.12</v>
      </c>
      <c r="AD140" s="64">
        <v>7002.02</v>
      </c>
      <c r="AE140" s="64"/>
      <c r="AF140" s="64"/>
      <c r="AG140" s="64"/>
      <c r="AH140" s="64"/>
      <c r="AI140" s="64"/>
      <c r="AJ140" s="64">
        <v>223.04</v>
      </c>
      <c r="AK140" s="64">
        <v>13811.02</v>
      </c>
      <c r="AL140" s="64">
        <v>176.06</v>
      </c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5"/>
      <c r="CH140" s="87"/>
      <c r="CI140" s="10"/>
      <c r="CK140" s="46">
        <f t="shared" si="91"/>
        <v>0</v>
      </c>
    </row>
    <row r="141" spans="1:89" ht="14.1" customHeight="1" x14ac:dyDescent="0.3">
      <c r="A141" s="47">
        <f t="shared" si="98"/>
        <v>140</v>
      </c>
      <c r="B141" s="61"/>
      <c r="C141" s="61"/>
      <c r="D141" s="61"/>
      <c r="E141" s="61"/>
      <c r="F141" s="79" t="s">
        <v>47</v>
      </c>
      <c r="G141" s="80" t="s">
        <v>68</v>
      </c>
      <c r="H141" s="61"/>
      <c r="I141" s="61"/>
      <c r="J141" s="53">
        <f t="shared" si="99"/>
        <v>0</v>
      </c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>
        <f t="shared" ref="AL141:CF141" si="100">SUM(AL142:AL145)</f>
        <v>0</v>
      </c>
      <c r="AM141" s="64">
        <f t="shared" si="100"/>
        <v>0</v>
      </c>
      <c r="AN141" s="64">
        <f t="shared" si="100"/>
        <v>0</v>
      </c>
      <c r="AO141" s="64">
        <f t="shared" si="100"/>
        <v>0</v>
      </c>
      <c r="AP141" s="64">
        <f t="shared" si="100"/>
        <v>0</v>
      </c>
      <c r="AQ141" s="64">
        <f t="shared" si="100"/>
        <v>0</v>
      </c>
      <c r="AR141" s="64">
        <f t="shared" si="100"/>
        <v>0</v>
      </c>
      <c r="AS141" s="64">
        <f t="shared" si="100"/>
        <v>0</v>
      </c>
      <c r="AT141" s="64">
        <f t="shared" si="100"/>
        <v>0</v>
      </c>
      <c r="AU141" s="64">
        <f t="shared" si="100"/>
        <v>0</v>
      </c>
      <c r="AV141" s="64">
        <f t="shared" si="100"/>
        <v>0</v>
      </c>
      <c r="AW141" s="64">
        <f t="shared" si="100"/>
        <v>0</v>
      </c>
      <c r="AX141" s="64">
        <f t="shared" si="100"/>
        <v>0</v>
      </c>
      <c r="AY141" s="64">
        <f t="shared" si="100"/>
        <v>0</v>
      </c>
      <c r="AZ141" s="64">
        <f t="shared" si="100"/>
        <v>0</v>
      </c>
      <c r="BA141" s="64">
        <f t="shared" si="100"/>
        <v>0</v>
      </c>
      <c r="BB141" s="64">
        <f t="shared" si="100"/>
        <v>0</v>
      </c>
      <c r="BC141" s="64">
        <f t="shared" si="100"/>
        <v>0</v>
      </c>
      <c r="BD141" s="64">
        <f t="shared" si="100"/>
        <v>0</v>
      </c>
      <c r="BE141" s="64">
        <f t="shared" si="100"/>
        <v>0</v>
      </c>
      <c r="BF141" s="64">
        <f t="shared" si="100"/>
        <v>0</v>
      </c>
      <c r="BG141" s="64">
        <f t="shared" si="100"/>
        <v>0</v>
      </c>
      <c r="BH141" s="64">
        <f t="shared" si="100"/>
        <v>0</v>
      </c>
      <c r="BI141" s="64">
        <f t="shared" si="100"/>
        <v>0</v>
      </c>
      <c r="BJ141" s="64">
        <f t="shared" si="100"/>
        <v>0</v>
      </c>
      <c r="BK141" s="64">
        <f t="shared" si="100"/>
        <v>0</v>
      </c>
      <c r="BL141" s="64">
        <f t="shared" si="100"/>
        <v>0</v>
      </c>
      <c r="BM141" s="64">
        <f t="shared" si="100"/>
        <v>0</v>
      </c>
      <c r="BN141" s="64">
        <f t="shared" si="100"/>
        <v>0</v>
      </c>
      <c r="BO141" s="64">
        <f t="shared" si="100"/>
        <v>0</v>
      </c>
      <c r="BP141" s="64">
        <f t="shared" si="100"/>
        <v>0</v>
      </c>
      <c r="BQ141" s="64">
        <f t="shared" si="100"/>
        <v>0</v>
      </c>
      <c r="BR141" s="64">
        <f t="shared" si="100"/>
        <v>0</v>
      </c>
      <c r="BS141" s="64">
        <f t="shared" si="100"/>
        <v>0</v>
      </c>
      <c r="BT141" s="64">
        <f t="shared" si="100"/>
        <v>0</v>
      </c>
      <c r="BU141" s="64">
        <f t="shared" si="100"/>
        <v>0</v>
      </c>
      <c r="BV141" s="64">
        <f t="shared" si="100"/>
        <v>0</v>
      </c>
      <c r="BW141" s="64">
        <f t="shared" si="100"/>
        <v>0</v>
      </c>
      <c r="BX141" s="64">
        <f t="shared" si="100"/>
        <v>0</v>
      </c>
      <c r="BY141" s="64">
        <f t="shared" si="100"/>
        <v>0</v>
      </c>
      <c r="BZ141" s="64">
        <f t="shared" si="100"/>
        <v>0</v>
      </c>
      <c r="CA141" s="64">
        <f t="shared" si="100"/>
        <v>0</v>
      </c>
      <c r="CB141" s="64">
        <f t="shared" si="100"/>
        <v>0</v>
      </c>
      <c r="CC141" s="64">
        <f t="shared" si="100"/>
        <v>0</v>
      </c>
      <c r="CD141" s="64">
        <f t="shared" si="100"/>
        <v>0</v>
      </c>
      <c r="CE141" s="64">
        <f t="shared" si="100"/>
        <v>0</v>
      </c>
      <c r="CF141" s="64">
        <f t="shared" si="100"/>
        <v>0</v>
      </c>
      <c r="CG141" s="65">
        <f>SUM(CG142:CG145)</f>
        <v>0</v>
      </c>
      <c r="CH141" s="18"/>
      <c r="CI141" s="19"/>
      <c r="CK141" s="46">
        <f t="shared" si="91"/>
        <v>0</v>
      </c>
    </row>
    <row r="142" spans="1:89" ht="14.1" customHeight="1" x14ac:dyDescent="0.3">
      <c r="A142" s="47">
        <f t="shared" si="98"/>
        <v>141</v>
      </c>
      <c r="B142" s="63"/>
      <c r="C142" s="63"/>
      <c r="D142" s="63"/>
      <c r="E142" s="63"/>
      <c r="F142" s="79"/>
      <c r="G142" s="63" t="s">
        <v>37</v>
      </c>
      <c r="H142" s="82" t="str">
        <f>$H$79</f>
        <v xml:space="preserve">דרוג A- ומעלה </v>
      </c>
      <c r="I142" s="82"/>
      <c r="J142" s="53">
        <f t="shared" si="99"/>
        <v>0</v>
      </c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5"/>
      <c r="CH142" s="18"/>
      <c r="CI142" s="19"/>
      <c r="CK142" s="46">
        <f t="shared" si="91"/>
        <v>0</v>
      </c>
    </row>
    <row r="143" spans="1:89" ht="14.1" customHeight="1" x14ac:dyDescent="0.3">
      <c r="A143" s="47">
        <f t="shared" si="98"/>
        <v>142</v>
      </c>
      <c r="B143" s="63"/>
      <c r="C143" s="63"/>
      <c r="D143" s="63"/>
      <c r="E143" s="63"/>
      <c r="F143" s="68"/>
      <c r="G143" s="63" t="s">
        <v>50</v>
      </c>
      <c r="H143" s="82" t="str">
        <f>$H$80</f>
        <v>דרוג BBB- ועד BBB+</v>
      </c>
      <c r="I143" s="63"/>
      <c r="J143" s="53">
        <f t="shared" si="99"/>
        <v>0</v>
      </c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5"/>
      <c r="CH143" s="18"/>
      <c r="CI143" s="19"/>
      <c r="CK143" s="46"/>
    </row>
    <row r="144" spans="1:89" ht="14.1" customHeight="1" x14ac:dyDescent="0.3">
      <c r="A144" s="47">
        <f t="shared" si="98"/>
        <v>143</v>
      </c>
      <c r="B144" s="63"/>
      <c r="C144" s="63"/>
      <c r="D144" s="63"/>
      <c r="E144" s="63"/>
      <c r="F144" s="68"/>
      <c r="G144" s="63" t="s">
        <v>39</v>
      </c>
      <c r="H144" s="63" t="str">
        <f>$H$69</f>
        <v xml:space="preserve">בדרוג נמוך מ- BBB- או לא מדורג עם בטוחה מספקת </v>
      </c>
      <c r="I144" s="63"/>
      <c r="J144" s="53">
        <f t="shared" si="99"/>
        <v>0</v>
      </c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5"/>
      <c r="CH144" s="18"/>
      <c r="CI144" s="19"/>
      <c r="CK144" s="46">
        <f t="shared" ref="CK144:CK151" si="101">IF(J145&gt;0,1,0)</f>
        <v>0</v>
      </c>
    </row>
    <row r="145" spans="1:91" ht="14.1" customHeight="1" x14ac:dyDescent="0.3">
      <c r="A145" s="47">
        <f t="shared" si="98"/>
        <v>144</v>
      </c>
      <c r="B145" s="63"/>
      <c r="C145" s="63"/>
      <c r="D145" s="63"/>
      <c r="E145" s="63"/>
      <c r="F145" s="68"/>
      <c r="G145" s="63" t="s">
        <v>41</v>
      </c>
      <c r="H145" s="82" t="str">
        <f>H140</f>
        <v xml:space="preserve">דרוג נמוך מ- BBB- או לא מדורג </v>
      </c>
      <c r="I145" s="63"/>
      <c r="J145" s="53">
        <f t="shared" si="99"/>
        <v>0</v>
      </c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5"/>
      <c r="CH145" s="18"/>
      <c r="CI145" s="19"/>
      <c r="CK145" s="46">
        <f t="shared" si="101"/>
        <v>1</v>
      </c>
    </row>
    <row r="146" spans="1:91" ht="14.1" customHeight="1" x14ac:dyDescent="0.3">
      <c r="A146" s="47">
        <f t="shared" si="98"/>
        <v>145</v>
      </c>
      <c r="B146" s="63"/>
      <c r="C146" s="63"/>
      <c r="D146" s="63"/>
      <c r="E146" s="63"/>
      <c r="F146" s="79" t="s">
        <v>69</v>
      </c>
      <c r="G146" s="80" t="s">
        <v>70</v>
      </c>
      <c r="H146" s="63"/>
      <c r="I146" s="63"/>
      <c r="J146" s="53">
        <f t="shared" si="99"/>
        <v>160956.79999999999</v>
      </c>
      <c r="K146" s="64">
        <f>SUM(K147:K149)</f>
        <v>0</v>
      </c>
      <c r="L146" s="64"/>
      <c r="M146" s="64">
        <f t="shared" ref="M146:BX146" si="102">SUM(M147:M149)</f>
        <v>2344.8200000000002</v>
      </c>
      <c r="N146" s="64">
        <f t="shared" si="102"/>
        <v>0</v>
      </c>
      <c r="O146" s="64">
        <f t="shared" si="102"/>
        <v>542.36</v>
      </c>
      <c r="P146" s="64">
        <f t="shared" si="102"/>
        <v>0</v>
      </c>
      <c r="Q146" s="64">
        <f t="shared" si="102"/>
        <v>5839.32</v>
      </c>
      <c r="R146" s="64">
        <f t="shared" si="102"/>
        <v>0</v>
      </c>
      <c r="S146" s="64">
        <f t="shared" si="102"/>
        <v>15384.2</v>
      </c>
      <c r="T146" s="64">
        <f t="shared" si="102"/>
        <v>0</v>
      </c>
      <c r="U146" s="64">
        <f t="shared" si="102"/>
        <v>95359.12</v>
      </c>
      <c r="V146" s="64">
        <f t="shared" si="102"/>
        <v>0</v>
      </c>
      <c r="W146" s="64">
        <f t="shared" si="102"/>
        <v>0</v>
      </c>
      <c r="X146" s="64">
        <f t="shared" si="102"/>
        <v>0</v>
      </c>
      <c r="Y146" s="64">
        <f t="shared" si="102"/>
        <v>0</v>
      </c>
      <c r="Z146" s="64">
        <f t="shared" si="102"/>
        <v>0</v>
      </c>
      <c r="AA146" s="64">
        <f t="shared" si="102"/>
        <v>2217.9499999999998</v>
      </c>
      <c r="AB146" s="64">
        <f t="shared" si="102"/>
        <v>414.24</v>
      </c>
      <c r="AC146" s="64">
        <f t="shared" si="102"/>
        <v>234.64</v>
      </c>
      <c r="AD146" s="64">
        <f t="shared" si="102"/>
        <v>6607.32</v>
      </c>
      <c r="AE146" s="64">
        <f t="shared" si="102"/>
        <v>337.76</v>
      </c>
      <c r="AF146" s="64">
        <f t="shared" si="102"/>
        <v>191.61</v>
      </c>
      <c r="AG146" s="64">
        <f t="shared" si="102"/>
        <v>133.15</v>
      </c>
      <c r="AH146" s="64">
        <f t="shared" si="102"/>
        <v>224.09</v>
      </c>
      <c r="AI146" s="64">
        <f t="shared" si="102"/>
        <v>0</v>
      </c>
      <c r="AJ146" s="64">
        <f t="shared" si="102"/>
        <v>475.84000000000003</v>
      </c>
      <c r="AK146" s="64">
        <f t="shared" si="102"/>
        <v>30650.38</v>
      </c>
      <c r="AL146" s="64">
        <f t="shared" si="102"/>
        <v>0</v>
      </c>
      <c r="AM146" s="64">
        <f t="shared" si="102"/>
        <v>0</v>
      </c>
      <c r="AN146" s="64">
        <f t="shared" si="102"/>
        <v>0</v>
      </c>
      <c r="AO146" s="64">
        <f t="shared" si="102"/>
        <v>0</v>
      </c>
      <c r="AP146" s="64">
        <f t="shared" si="102"/>
        <v>0</v>
      </c>
      <c r="AQ146" s="64">
        <f t="shared" si="102"/>
        <v>0</v>
      </c>
      <c r="AR146" s="64">
        <f t="shared" si="102"/>
        <v>0</v>
      </c>
      <c r="AS146" s="64">
        <f t="shared" si="102"/>
        <v>0</v>
      </c>
      <c r="AT146" s="64">
        <f t="shared" si="102"/>
        <v>0</v>
      </c>
      <c r="AU146" s="64">
        <f t="shared" si="102"/>
        <v>0</v>
      </c>
      <c r="AV146" s="64">
        <f t="shared" si="102"/>
        <v>0</v>
      </c>
      <c r="AW146" s="64">
        <f t="shared" si="102"/>
        <v>0</v>
      </c>
      <c r="AX146" s="64">
        <f t="shared" si="102"/>
        <v>0</v>
      </c>
      <c r="AY146" s="64">
        <f t="shared" si="102"/>
        <v>0</v>
      </c>
      <c r="AZ146" s="64">
        <f t="shared" si="102"/>
        <v>0</v>
      </c>
      <c r="BA146" s="64">
        <f t="shared" si="102"/>
        <v>0</v>
      </c>
      <c r="BB146" s="64">
        <f t="shared" si="102"/>
        <v>0</v>
      </c>
      <c r="BC146" s="64">
        <f t="shared" si="102"/>
        <v>0</v>
      </c>
      <c r="BD146" s="64">
        <f t="shared" si="102"/>
        <v>0</v>
      </c>
      <c r="BE146" s="64">
        <f t="shared" si="102"/>
        <v>0</v>
      </c>
      <c r="BF146" s="64">
        <f t="shared" si="102"/>
        <v>0</v>
      </c>
      <c r="BG146" s="64">
        <f t="shared" si="102"/>
        <v>0</v>
      </c>
      <c r="BH146" s="64">
        <f t="shared" si="102"/>
        <v>0</v>
      </c>
      <c r="BI146" s="64">
        <f t="shared" si="102"/>
        <v>0</v>
      </c>
      <c r="BJ146" s="64">
        <f t="shared" si="102"/>
        <v>0</v>
      </c>
      <c r="BK146" s="64">
        <f t="shared" si="102"/>
        <v>0</v>
      </c>
      <c r="BL146" s="64">
        <f t="shared" si="102"/>
        <v>0</v>
      </c>
      <c r="BM146" s="64">
        <f t="shared" si="102"/>
        <v>0</v>
      </c>
      <c r="BN146" s="64">
        <f t="shared" si="102"/>
        <v>0</v>
      </c>
      <c r="BO146" s="64">
        <f t="shared" si="102"/>
        <v>0</v>
      </c>
      <c r="BP146" s="64">
        <f t="shared" si="102"/>
        <v>0</v>
      </c>
      <c r="BQ146" s="64">
        <f t="shared" si="102"/>
        <v>0</v>
      </c>
      <c r="BR146" s="64">
        <f t="shared" si="102"/>
        <v>0</v>
      </c>
      <c r="BS146" s="64">
        <f t="shared" si="102"/>
        <v>0</v>
      </c>
      <c r="BT146" s="64">
        <f t="shared" si="102"/>
        <v>0</v>
      </c>
      <c r="BU146" s="64">
        <f t="shared" si="102"/>
        <v>0</v>
      </c>
      <c r="BV146" s="64">
        <f t="shared" si="102"/>
        <v>0</v>
      </c>
      <c r="BW146" s="64">
        <f t="shared" si="102"/>
        <v>0</v>
      </c>
      <c r="BX146" s="64">
        <f t="shared" si="102"/>
        <v>0</v>
      </c>
      <c r="BY146" s="64">
        <f t="shared" ref="BY146:CF146" si="103">SUM(BY147:BY149)</f>
        <v>0</v>
      </c>
      <c r="BZ146" s="64">
        <f t="shared" si="103"/>
        <v>0</v>
      </c>
      <c r="CA146" s="64">
        <f t="shared" si="103"/>
        <v>0</v>
      </c>
      <c r="CB146" s="64">
        <f t="shared" si="103"/>
        <v>0</v>
      </c>
      <c r="CC146" s="64">
        <f t="shared" si="103"/>
        <v>0</v>
      </c>
      <c r="CD146" s="64">
        <f t="shared" si="103"/>
        <v>0</v>
      </c>
      <c r="CE146" s="64">
        <f t="shared" si="103"/>
        <v>0</v>
      </c>
      <c r="CF146" s="64">
        <f t="shared" si="103"/>
        <v>0</v>
      </c>
      <c r="CG146" s="65">
        <f>SUM(CG147:CG149)</f>
        <v>0</v>
      </c>
      <c r="CH146" s="18"/>
      <c r="CI146" s="19"/>
      <c r="CK146" s="46">
        <f t="shared" si="101"/>
        <v>1</v>
      </c>
    </row>
    <row r="147" spans="1:91" ht="14.1" customHeight="1" x14ac:dyDescent="0.3">
      <c r="A147" s="47">
        <f t="shared" si="98"/>
        <v>146</v>
      </c>
      <c r="B147" s="63"/>
      <c r="C147" s="63"/>
      <c r="D147" s="63"/>
      <c r="E147" s="63"/>
      <c r="F147" s="79"/>
      <c r="G147" s="63" t="s">
        <v>37</v>
      </c>
      <c r="H147" s="82" t="str">
        <f>$H$79</f>
        <v xml:space="preserve">דרוג A- ומעלה </v>
      </c>
      <c r="I147" s="82"/>
      <c r="J147" s="53">
        <f t="shared" si="99"/>
        <v>9509.4599999999991</v>
      </c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>
        <v>31.62</v>
      </c>
      <c r="AC147" s="64">
        <v>15.81</v>
      </c>
      <c r="AD147" s="64">
        <v>268.81</v>
      </c>
      <c r="AE147" s="64"/>
      <c r="AF147" s="64"/>
      <c r="AG147" s="64"/>
      <c r="AH147" s="64"/>
      <c r="AI147" s="64"/>
      <c r="AJ147" s="64"/>
      <c r="AK147" s="64">
        <v>9193.2199999999993</v>
      </c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5"/>
      <c r="CH147" s="18"/>
      <c r="CI147" s="19"/>
      <c r="CK147" s="46">
        <f t="shared" si="101"/>
        <v>1</v>
      </c>
    </row>
    <row r="148" spans="1:91" ht="14.1" customHeight="1" x14ac:dyDescent="0.3">
      <c r="A148" s="47">
        <f t="shared" si="98"/>
        <v>147</v>
      </c>
      <c r="B148" s="63"/>
      <c r="C148" s="63"/>
      <c r="D148" s="63"/>
      <c r="E148" s="63"/>
      <c r="F148" s="68"/>
      <c r="G148" s="63" t="s">
        <v>50</v>
      </c>
      <c r="H148" s="82" t="str">
        <f>$H$80</f>
        <v>דרוג BBB- ועד BBB+</v>
      </c>
      <c r="I148" s="63"/>
      <c r="J148" s="53">
        <f t="shared" si="99"/>
        <v>77902.52</v>
      </c>
      <c r="K148" s="64"/>
      <c r="L148" s="64"/>
      <c r="M148" s="64"/>
      <c r="N148" s="64"/>
      <c r="O148" s="64"/>
      <c r="P148" s="64"/>
      <c r="Q148" s="64"/>
      <c r="R148" s="64"/>
      <c r="S148" s="64">
        <v>7354.58</v>
      </c>
      <c r="T148" s="64"/>
      <c r="U148" s="64">
        <v>47198.18</v>
      </c>
      <c r="V148" s="64"/>
      <c r="W148" s="64"/>
      <c r="X148" s="64"/>
      <c r="Y148" s="64"/>
      <c r="Z148" s="64"/>
      <c r="AA148" s="64">
        <v>1216.78</v>
      </c>
      <c r="AB148" s="64">
        <v>195.74</v>
      </c>
      <c r="AC148" s="64">
        <v>109.11</v>
      </c>
      <c r="AD148" s="64">
        <v>3199.98</v>
      </c>
      <c r="AE148" s="64"/>
      <c r="AF148" s="64"/>
      <c r="AG148" s="64"/>
      <c r="AH148" s="64"/>
      <c r="AI148" s="64"/>
      <c r="AJ148" s="64">
        <v>318.97000000000003</v>
      </c>
      <c r="AK148" s="64">
        <v>18309.18</v>
      </c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5"/>
      <c r="CH148" s="18"/>
      <c r="CI148" s="19"/>
      <c r="CK148" s="46">
        <f t="shared" si="101"/>
        <v>1</v>
      </c>
    </row>
    <row r="149" spans="1:91" ht="14.1" customHeight="1" x14ac:dyDescent="0.3">
      <c r="A149" s="47">
        <f t="shared" si="98"/>
        <v>148</v>
      </c>
      <c r="B149" s="63"/>
      <c r="C149" s="63"/>
      <c r="D149" s="63"/>
      <c r="E149" s="63"/>
      <c r="F149" s="68"/>
      <c r="G149" s="63" t="s">
        <v>39</v>
      </c>
      <c r="H149" s="82" t="str">
        <f>$H$81</f>
        <v xml:space="preserve">דרוג נמוך מ- BBB- או לא מדורג </v>
      </c>
      <c r="I149" s="63"/>
      <c r="J149" s="53">
        <f t="shared" si="99"/>
        <v>73544.819999999978</v>
      </c>
      <c r="K149" s="64"/>
      <c r="L149" s="64"/>
      <c r="M149" s="64">
        <v>2344.8200000000002</v>
      </c>
      <c r="N149" s="64"/>
      <c r="O149" s="64">
        <v>542.36</v>
      </c>
      <c r="P149" s="64"/>
      <c r="Q149" s="64">
        <v>5839.32</v>
      </c>
      <c r="R149" s="64"/>
      <c r="S149" s="64">
        <v>8029.62</v>
      </c>
      <c r="T149" s="64"/>
      <c r="U149" s="64">
        <v>48160.94</v>
      </c>
      <c r="V149" s="64"/>
      <c r="W149" s="64"/>
      <c r="X149" s="64"/>
      <c r="Y149" s="64"/>
      <c r="Z149" s="64"/>
      <c r="AA149" s="64">
        <v>1001.17</v>
      </c>
      <c r="AB149" s="64">
        <v>186.88</v>
      </c>
      <c r="AC149" s="64">
        <v>109.72</v>
      </c>
      <c r="AD149" s="64">
        <v>3138.53</v>
      </c>
      <c r="AE149" s="64">
        <v>337.76</v>
      </c>
      <c r="AF149" s="64">
        <v>191.61</v>
      </c>
      <c r="AG149" s="64">
        <v>133.15</v>
      </c>
      <c r="AH149" s="64">
        <v>224.09</v>
      </c>
      <c r="AI149" s="64"/>
      <c r="AJ149" s="64">
        <v>156.87</v>
      </c>
      <c r="AK149" s="64">
        <v>3147.98</v>
      </c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5"/>
      <c r="CH149" s="18"/>
      <c r="CI149" s="19"/>
      <c r="CK149" s="46">
        <f t="shared" si="101"/>
        <v>0</v>
      </c>
    </row>
    <row r="150" spans="1:91" ht="14.1" customHeight="1" x14ac:dyDescent="0.3">
      <c r="A150" s="47">
        <f t="shared" si="98"/>
        <v>149</v>
      </c>
      <c r="B150" s="63"/>
      <c r="C150" s="63"/>
      <c r="D150" s="63"/>
      <c r="E150" s="63"/>
      <c r="F150" s="79" t="s">
        <v>71</v>
      </c>
      <c r="G150" s="80" t="s">
        <v>72</v>
      </c>
      <c r="H150" s="63"/>
      <c r="I150" s="63"/>
      <c r="J150" s="53">
        <f t="shared" si="99"/>
        <v>0</v>
      </c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>
        <f t="shared" ref="AL150:CF150" si="104">SUM(AL151:AL154)</f>
        <v>0</v>
      </c>
      <c r="AM150" s="64">
        <f t="shared" si="104"/>
        <v>0</v>
      </c>
      <c r="AN150" s="64">
        <f t="shared" si="104"/>
        <v>0</v>
      </c>
      <c r="AO150" s="64">
        <f t="shared" si="104"/>
        <v>0</v>
      </c>
      <c r="AP150" s="64">
        <f t="shared" si="104"/>
        <v>0</v>
      </c>
      <c r="AQ150" s="64">
        <f t="shared" si="104"/>
        <v>0</v>
      </c>
      <c r="AR150" s="64">
        <f t="shared" si="104"/>
        <v>0</v>
      </c>
      <c r="AS150" s="64">
        <f t="shared" si="104"/>
        <v>0</v>
      </c>
      <c r="AT150" s="64">
        <f t="shared" si="104"/>
        <v>0</v>
      </c>
      <c r="AU150" s="64">
        <f t="shared" si="104"/>
        <v>0</v>
      </c>
      <c r="AV150" s="64">
        <f t="shared" si="104"/>
        <v>0</v>
      </c>
      <c r="AW150" s="64">
        <f t="shared" si="104"/>
        <v>0</v>
      </c>
      <c r="AX150" s="64">
        <f t="shared" si="104"/>
        <v>0</v>
      </c>
      <c r="AY150" s="64">
        <f t="shared" si="104"/>
        <v>0</v>
      </c>
      <c r="AZ150" s="64">
        <f t="shared" si="104"/>
        <v>0</v>
      </c>
      <c r="BA150" s="64">
        <f t="shared" si="104"/>
        <v>0</v>
      </c>
      <c r="BB150" s="64">
        <f t="shared" si="104"/>
        <v>0</v>
      </c>
      <c r="BC150" s="64">
        <f t="shared" si="104"/>
        <v>0</v>
      </c>
      <c r="BD150" s="64">
        <f t="shared" si="104"/>
        <v>0</v>
      </c>
      <c r="BE150" s="64">
        <f t="shared" si="104"/>
        <v>0</v>
      </c>
      <c r="BF150" s="64">
        <f t="shared" si="104"/>
        <v>0</v>
      </c>
      <c r="BG150" s="64">
        <f t="shared" si="104"/>
        <v>0</v>
      </c>
      <c r="BH150" s="64">
        <f t="shared" si="104"/>
        <v>0</v>
      </c>
      <c r="BI150" s="64">
        <f t="shared" si="104"/>
        <v>0</v>
      </c>
      <c r="BJ150" s="64">
        <f t="shared" si="104"/>
        <v>0</v>
      </c>
      <c r="BK150" s="64">
        <f t="shared" si="104"/>
        <v>0</v>
      </c>
      <c r="BL150" s="64">
        <f t="shared" si="104"/>
        <v>0</v>
      </c>
      <c r="BM150" s="64">
        <f t="shared" si="104"/>
        <v>0</v>
      </c>
      <c r="BN150" s="64">
        <f t="shared" si="104"/>
        <v>0</v>
      </c>
      <c r="BO150" s="64">
        <f t="shared" si="104"/>
        <v>0</v>
      </c>
      <c r="BP150" s="64">
        <f t="shared" si="104"/>
        <v>0</v>
      </c>
      <c r="BQ150" s="64">
        <f t="shared" si="104"/>
        <v>0</v>
      </c>
      <c r="BR150" s="64">
        <f t="shared" si="104"/>
        <v>0</v>
      </c>
      <c r="BS150" s="64">
        <f t="shared" si="104"/>
        <v>0</v>
      </c>
      <c r="BT150" s="64">
        <f t="shared" si="104"/>
        <v>0</v>
      </c>
      <c r="BU150" s="64">
        <f t="shared" si="104"/>
        <v>0</v>
      </c>
      <c r="BV150" s="64">
        <f t="shared" si="104"/>
        <v>0</v>
      </c>
      <c r="BW150" s="64">
        <f t="shared" si="104"/>
        <v>0</v>
      </c>
      <c r="BX150" s="64">
        <f t="shared" si="104"/>
        <v>0</v>
      </c>
      <c r="BY150" s="64">
        <f t="shared" si="104"/>
        <v>0</v>
      </c>
      <c r="BZ150" s="64">
        <f t="shared" si="104"/>
        <v>0</v>
      </c>
      <c r="CA150" s="64">
        <f t="shared" si="104"/>
        <v>0</v>
      </c>
      <c r="CB150" s="64">
        <f t="shared" si="104"/>
        <v>0</v>
      </c>
      <c r="CC150" s="64">
        <f t="shared" si="104"/>
        <v>0</v>
      </c>
      <c r="CD150" s="64">
        <f t="shared" si="104"/>
        <v>0</v>
      </c>
      <c r="CE150" s="64">
        <f t="shared" si="104"/>
        <v>0</v>
      </c>
      <c r="CF150" s="64">
        <f t="shared" si="104"/>
        <v>0</v>
      </c>
      <c r="CG150" s="65">
        <f>SUM(CG151:CG154)</f>
        <v>0</v>
      </c>
      <c r="CH150" s="18"/>
      <c r="CI150" s="19"/>
      <c r="CK150" s="46">
        <f t="shared" si="101"/>
        <v>0</v>
      </c>
    </row>
    <row r="151" spans="1:91" ht="14.1" customHeight="1" x14ac:dyDescent="0.3">
      <c r="A151" s="47">
        <f t="shared" si="98"/>
        <v>150</v>
      </c>
      <c r="B151" s="63"/>
      <c r="C151" s="63"/>
      <c r="D151" s="63"/>
      <c r="E151" s="63"/>
      <c r="F151" s="68"/>
      <c r="G151" s="63" t="s">
        <v>37</v>
      </c>
      <c r="H151" s="82" t="str">
        <f>$H$79</f>
        <v xml:space="preserve">דרוג A- ומעלה </v>
      </c>
      <c r="I151" s="82"/>
      <c r="J151" s="53">
        <f t="shared" si="99"/>
        <v>0</v>
      </c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5"/>
      <c r="CH151" s="18"/>
      <c r="CI151" s="19"/>
      <c r="CK151" s="46">
        <f t="shared" si="101"/>
        <v>0</v>
      </c>
    </row>
    <row r="152" spans="1:91" ht="14.1" customHeight="1" x14ac:dyDescent="0.3">
      <c r="A152" s="47">
        <f t="shared" si="98"/>
        <v>151</v>
      </c>
      <c r="B152" s="63"/>
      <c r="C152" s="63"/>
      <c r="D152" s="63"/>
      <c r="E152" s="63"/>
      <c r="F152" s="68"/>
      <c r="G152" s="63" t="s">
        <v>50</v>
      </c>
      <c r="H152" s="82" t="str">
        <f>$H$80</f>
        <v>דרוג BBB- ועד BBB+</v>
      </c>
      <c r="I152" s="63"/>
      <c r="J152" s="53">
        <f t="shared" si="99"/>
        <v>0</v>
      </c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5"/>
      <c r="CH152" s="18"/>
      <c r="CI152" s="19"/>
      <c r="CK152" s="46"/>
    </row>
    <row r="153" spans="1:91" ht="14.1" customHeight="1" x14ac:dyDescent="0.3">
      <c r="A153" s="47">
        <f t="shared" si="98"/>
        <v>152</v>
      </c>
      <c r="B153" s="63"/>
      <c r="C153" s="63"/>
      <c r="D153" s="63"/>
      <c r="E153" s="63"/>
      <c r="F153" s="68"/>
      <c r="G153" s="63" t="s">
        <v>39</v>
      </c>
      <c r="H153" s="63" t="str">
        <f>$H$69</f>
        <v xml:space="preserve">בדרוג נמוך מ- BBB- או לא מדורג עם בטוחה מספקת </v>
      </c>
      <c r="I153" s="63"/>
      <c r="J153" s="53">
        <f t="shared" si="99"/>
        <v>0</v>
      </c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5"/>
      <c r="CH153" s="88"/>
      <c r="CI153" s="19"/>
      <c r="CK153" s="46">
        <f>IF(J154&gt;0,1,0)</f>
        <v>0</v>
      </c>
    </row>
    <row r="154" spans="1:91" ht="14.1" customHeight="1" x14ac:dyDescent="0.3">
      <c r="A154" s="47">
        <f t="shared" si="98"/>
        <v>153</v>
      </c>
      <c r="B154" s="63"/>
      <c r="C154" s="63"/>
      <c r="D154" s="63"/>
      <c r="E154" s="63"/>
      <c r="F154" s="68"/>
      <c r="G154" s="63" t="s">
        <v>41</v>
      </c>
      <c r="H154" s="82" t="str">
        <f>H149</f>
        <v xml:space="preserve">דרוג נמוך מ- BBB- או לא מדורג </v>
      </c>
      <c r="I154" s="63"/>
      <c r="J154" s="53">
        <f t="shared" si="99"/>
        <v>0</v>
      </c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5"/>
      <c r="CH154" s="18"/>
      <c r="CI154" s="19"/>
      <c r="CK154" s="46">
        <f>IF(J155&gt;0,1,0)</f>
        <v>0</v>
      </c>
    </row>
    <row r="155" spans="1:91" ht="14.1" customHeight="1" x14ac:dyDescent="0.3">
      <c r="A155" s="47">
        <f t="shared" si="98"/>
        <v>154</v>
      </c>
      <c r="B155" s="68"/>
      <c r="C155" s="68"/>
      <c r="D155" s="68"/>
      <c r="E155" s="68"/>
      <c r="F155" s="68"/>
      <c r="G155" s="68"/>
      <c r="H155" s="68"/>
      <c r="I155" s="69"/>
      <c r="J155" s="70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2"/>
      <c r="CH155" s="18"/>
      <c r="CI155" s="19"/>
      <c r="CK155" s="46">
        <v>1</v>
      </c>
    </row>
    <row r="156" spans="1:91" ht="14.1" customHeight="1" x14ac:dyDescent="0.3">
      <c r="A156" s="47">
        <f t="shared" si="98"/>
        <v>155</v>
      </c>
      <c r="B156" s="63"/>
      <c r="C156" s="60"/>
      <c r="D156" s="48" t="s">
        <v>77</v>
      </c>
      <c r="E156" s="58" t="s">
        <v>78</v>
      </c>
      <c r="F156" s="59"/>
      <c r="G156" s="60"/>
      <c r="H156" s="60"/>
      <c r="I156" s="60"/>
      <c r="J156" s="53">
        <f t="shared" si="99"/>
        <v>5345574.1199999992</v>
      </c>
      <c r="K156" s="54">
        <f>SUM(K157,K167)</f>
        <v>0</v>
      </c>
      <c r="L156" s="54">
        <f t="shared" ref="L156:BW156" si="105">SUM(L157,L167)</f>
        <v>18382.550000000003</v>
      </c>
      <c r="M156" s="54">
        <f t="shared" si="105"/>
        <v>555074.91</v>
      </c>
      <c r="N156" s="54">
        <f t="shared" si="105"/>
        <v>0</v>
      </c>
      <c r="O156" s="54">
        <f t="shared" si="105"/>
        <v>13169.400000000001</v>
      </c>
      <c r="P156" s="54">
        <f t="shared" si="105"/>
        <v>175415.34</v>
      </c>
      <c r="Q156" s="54">
        <f t="shared" si="105"/>
        <v>873214.44000000018</v>
      </c>
      <c r="R156" s="54">
        <f t="shared" si="105"/>
        <v>0</v>
      </c>
      <c r="S156" s="54">
        <f t="shared" si="105"/>
        <v>0</v>
      </c>
      <c r="T156" s="54">
        <f t="shared" si="105"/>
        <v>475074.33000000007</v>
      </c>
      <c r="U156" s="54">
        <f t="shared" si="105"/>
        <v>1395357</v>
      </c>
      <c r="V156" s="54">
        <f t="shared" si="105"/>
        <v>0</v>
      </c>
      <c r="W156" s="54">
        <f t="shared" si="105"/>
        <v>0</v>
      </c>
      <c r="X156" s="54">
        <f t="shared" si="105"/>
        <v>0</v>
      </c>
      <c r="Y156" s="54">
        <f t="shared" si="105"/>
        <v>1813.6799999999998</v>
      </c>
      <c r="Z156" s="54">
        <f t="shared" si="105"/>
        <v>205266.86</v>
      </c>
      <c r="AA156" s="54">
        <f t="shared" si="105"/>
        <v>245403.96000000002</v>
      </c>
      <c r="AB156" s="54">
        <f t="shared" si="105"/>
        <v>0</v>
      </c>
      <c r="AC156" s="54">
        <f t="shared" si="105"/>
        <v>190511.33000000002</v>
      </c>
      <c r="AD156" s="54">
        <f t="shared" si="105"/>
        <v>537057.11</v>
      </c>
      <c r="AE156" s="54">
        <f t="shared" si="105"/>
        <v>86472.760000000009</v>
      </c>
      <c r="AF156" s="54">
        <f t="shared" si="105"/>
        <v>30186.22</v>
      </c>
      <c r="AG156" s="54">
        <f t="shared" si="105"/>
        <v>15490.91</v>
      </c>
      <c r="AH156" s="54">
        <f t="shared" si="105"/>
        <v>18951.14</v>
      </c>
      <c r="AI156" s="54">
        <f t="shared" si="105"/>
        <v>4130.54</v>
      </c>
      <c r="AJ156" s="54">
        <f t="shared" si="105"/>
        <v>274.12</v>
      </c>
      <c r="AK156" s="54">
        <f t="shared" si="105"/>
        <v>355098.04</v>
      </c>
      <c r="AL156" s="54">
        <f t="shared" si="105"/>
        <v>149229.47999999998</v>
      </c>
      <c r="AM156" s="54">
        <f t="shared" si="105"/>
        <v>0</v>
      </c>
      <c r="AN156" s="54">
        <f t="shared" si="105"/>
        <v>0</v>
      </c>
      <c r="AO156" s="54">
        <f t="shared" si="105"/>
        <v>0</v>
      </c>
      <c r="AP156" s="54">
        <f t="shared" si="105"/>
        <v>0</v>
      </c>
      <c r="AQ156" s="54">
        <f t="shared" si="105"/>
        <v>0</v>
      </c>
      <c r="AR156" s="54">
        <f t="shared" si="105"/>
        <v>0</v>
      </c>
      <c r="AS156" s="54">
        <f t="shared" si="105"/>
        <v>0</v>
      </c>
      <c r="AT156" s="54">
        <f t="shared" si="105"/>
        <v>0</v>
      </c>
      <c r="AU156" s="54">
        <f t="shared" si="105"/>
        <v>0</v>
      </c>
      <c r="AV156" s="54">
        <f t="shared" si="105"/>
        <v>0</v>
      </c>
      <c r="AW156" s="54">
        <f t="shared" si="105"/>
        <v>0</v>
      </c>
      <c r="AX156" s="54">
        <f t="shared" si="105"/>
        <v>0</v>
      </c>
      <c r="AY156" s="54">
        <f t="shared" si="105"/>
        <v>0</v>
      </c>
      <c r="AZ156" s="54">
        <f t="shared" si="105"/>
        <v>0</v>
      </c>
      <c r="BA156" s="54">
        <f t="shared" si="105"/>
        <v>0</v>
      </c>
      <c r="BB156" s="54">
        <f t="shared" si="105"/>
        <v>0</v>
      </c>
      <c r="BC156" s="54">
        <f t="shared" si="105"/>
        <v>0</v>
      </c>
      <c r="BD156" s="54">
        <f t="shared" si="105"/>
        <v>0</v>
      </c>
      <c r="BE156" s="54">
        <f t="shared" si="105"/>
        <v>0</v>
      </c>
      <c r="BF156" s="54">
        <f t="shared" si="105"/>
        <v>0</v>
      </c>
      <c r="BG156" s="54">
        <f t="shared" si="105"/>
        <v>0</v>
      </c>
      <c r="BH156" s="54">
        <f t="shared" si="105"/>
        <v>0</v>
      </c>
      <c r="BI156" s="54">
        <f t="shared" si="105"/>
        <v>0</v>
      </c>
      <c r="BJ156" s="54">
        <f t="shared" si="105"/>
        <v>0</v>
      </c>
      <c r="BK156" s="54">
        <f t="shared" si="105"/>
        <v>0</v>
      </c>
      <c r="BL156" s="54">
        <f t="shared" si="105"/>
        <v>0</v>
      </c>
      <c r="BM156" s="54">
        <f t="shared" si="105"/>
        <v>0</v>
      </c>
      <c r="BN156" s="54">
        <f t="shared" si="105"/>
        <v>0</v>
      </c>
      <c r="BO156" s="54">
        <f t="shared" si="105"/>
        <v>0</v>
      </c>
      <c r="BP156" s="54">
        <f t="shared" si="105"/>
        <v>0</v>
      </c>
      <c r="BQ156" s="54">
        <f t="shared" si="105"/>
        <v>0</v>
      </c>
      <c r="BR156" s="54">
        <f t="shared" si="105"/>
        <v>0</v>
      </c>
      <c r="BS156" s="54">
        <f t="shared" si="105"/>
        <v>0</v>
      </c>
      <c r="BT156" s="54">
        <f t="shared" si="105"/>
        <v>0</v>
      </c>
      <c r="BU156" s="54">
        <f t="shared" si="105"/>
        <v>0</v>
      </c>
      <c r="BV156" s="54">
        <f t="shared" si="105"/>
        <v>0</v>
      </c>
      <c r="BW156" s="54">
        <f t="shared" si="105"/>
        <v>0</v>
      </c>
      <c r="BX156" s="54">
        <f t="shared" ref="BX156:CF156" si="106">SUM(BX157,BX167)</f>
        <v>0</v>
      </c>
      <c r="BY156" s="54">
        <f t="shared" si="106"/>
        <v>0</v>
      </c>
      <c r="BZ156" s="54">
        <f t="shared" si="106"/>
        <v>0</v>
      </c>
      <c r="CA156" s="54">
        <f t="shared" si="106"/>
        <v>0</v>
      </c>
      <c r="CB156" s="54">
        <f t="shared" si="106"/>
        <v>0</v>
      </c>
      <c r="CC156" s="54">
        <f t="shared" si="106"/>
        <v>0</v>
      </c>
      <c r="CD156" s="54">
        <f t="shared" si="106"/>
        <v>0</v>
      </c>
      <c r="CE156" s="54">
        <f t="shared" si="106"/>
        <v>0</v>
      </c>
      <c r="CF156" s="54">
        <f t="shared" si="106"/>
        <v>0</v>
      </c>
      <c r="CG156" s="55">
        <f>SUM(CG157,CG167)</f>
        <v>0</v>
      </c>
      <c r="CH156" s="18"/>
      <c r="CI156" s="19"/>
      <c r="CK156" s="46">
        <f>IF(J157&gt;0,1,0)</f>
        <v>1</v>
      </c>
    </row>
    <row r="157" spans="1:91" s="46" customFormat="1" ht="14.1" customHeight="1" x14ac:dyDescent="0.3">
      <c r="A157" s="47">
        <f t="shared" si="98"/>
        <v>156</v>
      </c>
      <c r="B157" s="63"/>
      <c r="C157" s="63"/>
      <c r="D157" s="61"/>
      <c r="E157" s="61" t="s">
        <v>15</v>
      </c>
      <c r="F157" s="76" t="s">
        <v>14</v>
      </c>
      <c r="G157" s="63"/>
      <c r="H157" s="63"/>
      <c r="I157" s="63"/>
      <c r="J157" s="53">
        <f t="shared" si="99"/>
        <v>3370109.09</v>
      </c>
      <c r="K157" s="54">
        <f>SUM(K158,K166)</f>
        <v>0</v>
      </c>
      <c r="L157" s="54">
        <f t="shared" ref="L157:BW157" si="107">SUM(L158,L166)</f>
        <v>12799.54</v>
      </c>
      <c r="M157" s="54">
        <f t="shared" si="107"/>
        <v>395757.76</v>
      </c>
      <c r="N157" s="54">
        <f t="shared" si="107"/>
        <v>0</v>
      </c>
      <c r="O157" s="54">
        <f t="shared" si="107"/>
        <v>9041.9700000000012</v>
      </c>
      <c r="P157" s="54">
        <f t="shared" si="107"/>
        <v>121419.76</v>
      </c>
      <c r="Q157" s="54">
        <f t="shared" si="107"/>
        <v>626585.62000000011</v>
      </c>
      <c r="R157" s="54">
        <f t="shared" si="107"/>
        <v>0</v>
      </c>
      <c r="S157" s="54">
        <f t="shared" si="107"/>
        <v>0</v>
      </c>
      <c r="T157" s="54">
        <f t="shared" si="107"/>
        <v>175869.30000000002</v>
      </c>
      <c r="U157" s="54">
        <f t="shared" si="107"/>
        <v>494687.44999999995</v>
      </c>
      <c r="V157" s="54">
        <f t="shared" si="107"/>
        <v>0</v>
      </c>
      <c r="W157" s="54">
        <f t="shared" si="107"/>
        <v>0</v>
      </c>
      <c r="X157" s="54">
        <f t="shared" si="107"/>
        <v>0</v>
      </c>
      <c r="Y157" s="54">
        <f t="shared" si="107"/>
        <v>1813.6799999999998</v>
      </c>
      <c r="Z157" s="54">
        <f t="shared" si="107"/>
        <v>132573.75</v>
      </c>
      <c r="AA157" s="54">
        <f t="shared" si="107"/>
        <v>161413.94</v>
      </c>
      <c r="AB157" s="54">
        <f t="shared" si="107"/>
        <v>0</v>
      </c>
      <c r="AC157" s="54">
        <f t="shared" si="107"/>
        <v>185368.52000000002</v>
      </c>
      <c r="AD157" s="54">
        <f t="shared" si="107"/>
        <v>514404.51</v>
      </c>
      <c r="AE157" s="54">
        <f t="shared" si="107"/>
        <v>61341.920000000006</v>
      </c>
      <c r="AF157" s="54">
        <f t="shared" si="107"/>
        <v>21584.530000000002</v>
      </c>
      <c r="AG157" s="54">
        <f t="shared" si="107"/>
        <v>10812.83</v>
      </c>
      <c r="AH157" s="54">
        <f t="shared" si="107"/>
        <v>13693.97</v>
      </c>
      <c r="AI157" s="54">
        <f t="shared" si="107"/>
        <v>4130.54</v>
      </c>
      <c r="AJ157" s="54">
        <f t="shared" si="107"/>
        <v>181.02</v>
      </c>
      <c r="AK157" s="54">
        <f t="shared" si="107"/>
        <v>300846.23</v>
      </c>
      <c r="AL157" s="54">
        <f t="shared" si="107"/>
        <v>125782.24999999999</v>
      </c>
      <c r="AM157" s="54">
        <f t="shared" si="107"/>
        <v>0</v>
      </c>
      <c r="AN157" s="54">
        <f t="shared" si="107"/>
        <v>0</v>
      </c>
      <c r="AO157" s="54">
        <f t="shared" si="107"/>
        <v>0</v>
      </c>
      <c r="AP157" s="54">
        <f t="shared" si="107"/>
        <v>0</v>
      </c>
      <c r="AQ157" s="54">
        <f t="shared" si="107"/>
        <v>0</v>
      </c>
      <c r="AR157" s="54">
        <f t="shared" si="107"/>
        <v>0</v>
      </c>
      <c r="AS157" s="54">
        <f t="shared" si="107"/>
        <v>0</v>
      </c>
      <c r="AT157" s="54">
        <f t="shared" si="107"/>
        <v>0</v>
      </c>
      <c r="AU157" s="54">
        <f t="shared" si="107"/>
        <v>0</v>
      </c>
      <c r="AV157" s="54">
        <f t="shared" si="107"/>
        <v>0</v>
      </c>
      <c r="AW157" s="54">
        <f t="shared" si="107"/>
        <v>0</v>
      </c>
      <c r="AX157" s="54">
        <f t="shared" si="107"/>
        <v>0</v>
      </c>
      <c r="AY157" s="54">
        <f t="shared" si="107"/>
        <v>0</v>
      </c>
      <c r="AZ157" s="54">
        <f t="shared" si="107"/>
        <v>0</v>
      </c>
      <c r="BA157" s="54">
        <f t="shared" si="107"/>
        <v>0</v>
      </c>
      <c r="BB157" s="54">
        <f t="shared" si="107"/>
        <v>0</v>
      </c>
      <c r="BC157" s="54">
        <f t="shared" si="107"/>
        <v>0</v>
      </c>
      <c r="BD157" s="54">
        <f t="shared" si="107"/>
        <v>0</v>
      </c>
      <c r="BE157" s="54">
        <f t="shared" si="107"/>
        <v>0</v>
      </c>
      <c r="BF157" s="54">
        <f t="shared" si="107"/>
        <v>0</v>
      </c>
      <c r="BG157" s="54">
        <f t="shared" si="107"/>
        <v>0</v>
      </c>
      <c r="BH157" s="54">
        <f t="shared" si="107"/>
        <v>0</v>
      </c>
      <c r="BI157" s="54">
        <f t="shared" si="107"/>
        <v>0</v>
      </c>
      <c r="BJ157" s="54">
        <f t="shared" si="107"/>
        <v>0</v>
      </c>
      <c r="BK157" s="54">
        <f t="shared" si="107"/>
        <v>0</v>
      </c>
      <c r="BL157" s="54">
        <f t="shared" si="107"/>
        <v>0</v>
      </c>
      <c r="BM157" s="54">
        <f t="shared" si="107"/>
        <v>0</v>
      </c>
      <c r="BN157" s="54">
        <f t="shared" si="107"/>
        <v>0</v>
      </c>
      <c r="BO157" s="54">
        <f t="shared" si="107"/>
        <v>0</v>
      </c>
      <c r="BP157" s="54">
        <f t="shared" si="107"/>
        <v>0</v>
      </c>
      <c r="BQ157" s="54">
        <f t="shared" si="107"/>
        <v>0</v>
      </c>
      <c r="BR157" s="54">
        <f t="shared" si="107"/>
        <v>0</v>
      </c>
      <c r="BS157" s="54">
        <f t="shared" si="107"/>
        <v>0</v>
      </c>
      <c r="BT157" s="54">
        <f t="shared" si="107"/>
        <v>0</v>
      </c>
      <c r="BU157" s="54">
        <f t="shared" si="107"/>
        <v>0</v>
      </c>
      <c r="BV157" s="54">
        <f t="shared" si="107"/>
        <v>0</v>
      </c>
      <c r="BW157" s="54">
        <f t="shared" si="107"/>
        <v>0</v>
      </c>
      <c r="BX157" s="54">
        <f t="shared" ref="BX157:CF157" si="108">SUM(BX158,BX166)</f>
        <v>0</v>
      </c>
      <c r="BY157" s="54">
        <f t="shared" si="108"/>
        <v>0</v>
      </c>
      <c r="BZ157" s="54">
        <f t="shared" si="108"/>
        <v>0</v>
      </c>
      <c r="CA157" s="54">
        <f t="shared" si="108"/>
        <v>0</v>
      </c>
      <c r="CB157" s="54">
        <f t="shared" si="108"/>
        <v>0</v>
      </c>
      <c r="CC157" s="54">
        <f t="shared" si="108"/>
        <v>0</v>
      </c>
      <c r="CD157" s="54">
        <f t="shared" si="108"/>
        <v>0</v>
      </c>
      <c r="CE157" s="54">
        <f t="shared" si="108"/>
        <v>0</v>
      </c>
      <c r="CF157" s="54">
        <f t="shared" si="108"/>
        <v>0</v>
      </c>
      <c r="CG157" s="55">
        <f>SUM(CG158,CG166)</f>
        <v>0</v>
      </c>
      <c r="CH157" s="9"/>
      <c r="CI157" s="10"/>
      <c r="CK157" s="46">
        <f>IF(J158&gt;0,1,0)</f>
        <v>1</v>
      </c>
    </row>
    <row r="158" spans="1:91" ht="14.1" customHeight="1" x14ac:dyDescent="0.3">
      <c r="A158" s="47">
        <f t="shared" si="98"/>
        <v>157</v>
      </c>
      <c r="B158" s="61"/>
      <c r="C158" s="61"/>
      <c r="D158" s="61"/>
      <c r="E158" s="61"/>
      <c r="F158" s="79" t="s">
        <v>35</v>
      </c>
      <c r="G158" s="80" t="s">
        <v>36</v>
      </c>
      <c r="H158" s="61"/>
      <c r="I158" s="61"/>
      <c r="J158" s="53">
        <f t="shared" si="99"/>
        <v>3194784.59</v>
      </c>
      <c r="K158" s="77">
        <f>SUM(K159,K163,K164,K165)</f>
        <v>0</v>
      </c>
      <c r="L158" s="77">
        <f t="shared" ref="L158:BW158" si="109">SUM(L159,L163,L164,L165)</f>
        <v>11839</v>
      </c>
      <c r="M158" s="77">
        <f t="shared" si="109"/>
        <v>333447.72000000003</v>
      </c>
      <c r="N158" s="77">
        <f t="shared" si="109"/>
        <v>0</v>
      </c>
      <c r="O158" s="77">
        <f t="shared" si="109"/>
        <v>4638.58</v>
      </c>
      <c r="P158" s="77">
        <f t="shared" si="109"/>
        <v>118656.29999999999</v>
      </c>
      <c r="Q158" s="77">
        <f t="shared" si="109"/>
        <v>548437.30000000005</v>
      </c>
      <c r="R158" s="77">
        <f t="shared" si="109"/>
        <v>0</v>
      </c>
      <c r="S158" s="77">
        <f t="shared" si="109"/>
        <v>0</v>
      </c>
      <c r="T158" s="77">
        <f t="shared" si="109"/>
        <v>175869.30000000002</v>
      </c>
      <c r="U158" s="77">
        <f t="shared" si="109"/>
        <v>494687.44999999995</v>
      </c>
      <c r="V158" s="77">
        <f t="shared" si="109"/>
        <v>0</v>
      </c>
      <c r="W158" s="77">
        <f t="shared" si="109"/>
        <v>0</v>
      </c>
      <c r="X158" s="77">
        <f t="shared" si="109"/>
        <v>0</v>
      </c>
      <c r="Y158" s="77">
        <f t="shared" si="109"/>
        <v>1813.6799999999998</v>
      </c>
      <c r="Z158" s="77">
        <f t="shared" si="109"/>
        <v>132573.75</v>
      </c>
      <c r="AA158" s="77">
        <f t="shared" si="109"/>
        <v>161413.94</v>
      </c>
      <c r="AB158" s="77">
        <f t="shared" si="109"/>
        <v>0</v>
      </c>
      <c r="AC158" s="77">
        <f t="shared" si="109"/>
        <v>185368.52000000002</v>
      </c>
      <c r="AD158" s="77">
        <f t="shared" si="109"/>
        <v>514404.51</v>
      </c>
      <c r="AE158" s="77">
        <f t="shared" si="109"/>
        <v>55862.12</v>
      </c>
      <c r="AF158" s="77">
        <f t="shared" si="109"/>
        <v>19594.890000000003</v>
      </c>
      <c r="AG158" s="77">
        <f t="shared" si="109"/>
        <v>9440.75</v>
      </c>
      <c r="AH158" s="77">
        <f t="shared" si="109"/>
        <v>11105.3</v>
      </c>
      <c r="AI158" s="77">
        <f t="shared" si="109"/>
        <v>4130.54</v>
      </c>
      <c r="AJ158" s="77">
        <f t="shared" si="109"/>
        <v>181.02</v>
      </c>
      <c r="AK158" s="77">
        <f t="shared" si="109"/>
        <v>289489.81</v>
      </c>
      <c r="AL158" s="77">
        <f t="shared" si="109"/>
        <v>121830.10999999999</v>
      </c>
      <c r="AM158" s="77">
        <f t="shared" si="109"/>
        <v>0</v>
      </c>
      <c r="AN158" s="77">
        <f t="shared" si="109"/>
        <v>0</v>
      </c>
      <c r="AO158" s="77">
        <f t="shared" si="109"/>
        <v>0</v>
      </c>
      <c r="AP158" s="77">
        <f t="shared" si="109"/>
        <v>0</v>
      </c>
      <c r="AQ158" s="77">
        <f t="shared" si="109"/>
        <v>0</v>
      </c>
      <c r="AR158" s="77">
        <f t="shared" si="109"/>
        <v>0</v>
      </c>
      <c r="AS158" s="77">
        <f t="shared" si="109"/>
        <v>0</v>
      </c>
      <c r="AT158" s="77">
        <f t="shared" si="109"/>
        <v>0</v>
      </c>
      <c r="AU158" s="77">
        <f t="shared" si="109"/>
        <v>0</v>
      </c>
      <c r="AV158" s="77">
        <f t="shared" si="109"/>
        <v>0</v>
      </c>
      <c r="AW158" s="77">
        <f t="shared" si="109"/>
        <v>0</v>
      </c>
      <c r="AX158" s="77">
        <f t="shared" si="109"/>
        <v>0</v>
      </c>
      <c r="AY158" s="77">
        <f t="shared" si="109"/>
        <v>0</v>
      </c>
      <c r="AZ158" s="77">
        <f t="shared" si="109"/>
        <v>0</v>
      </c>
      <c r="BA158" s="77">
        <f t="shared" si="109"/>
        <v>0</v>
      </c>
      <c r="BB158" s="77">
        <f t="shared" si="109"/>
        <v>0</v>
      </c>
      <c r="BC158" s="77">
        <f t="shared" si="109"/>
        <v>0</v>
      </c>
      <c r="BD158" s="77">
        <f t="shared" si="109"/>
        <v>0</v>
      </c>
      <c r="BE158" s="77">
        <f t="shared" si="109"/>
        <v>0</v>
      </c>
      <c r="BF158" s="77">
        <f t="shared" si="109"/>
        <v>0</v>
      </c>
      <c r="BG158" s="77">
        <f t="shared" si="109"/>
        <v>0</v>
      </c>
      <c r="BH158" s="77">
        <f t="shared" si="109"/>
        <v>0</v>
      </c>
      <c r="BI158" s="77">
        <f t="shared" si="109"/>
        <v>0</v>
      </c>
      <c r="BJ158" s="77">
        <f t="shared" si="109"/>
        <v>0</v>
      </c>
      <c r="BK158" s="77">
        <f t="shared" si="109"/>
        <v>0</v>
      </c>
      <c r="BL158" s="77">
        <f t="shared" si="109"/>
        <v>0</v>
      </c>
      <c r="BM158" s="77">
        <f t="shared" si="109"/>
        <v>0</v>
      </c>
      <c r="BN158" s="77">
        <f t="shared" si="109"/>
        <v>0</v>
      </c>
      <c r="BO158" s="77">
        <f t="shared" si="109"/>
        <v>0</v>
      </c>
      <c r="BP158" s="77">
        <f t="shared" si="109"/>
        <v>0</v>
      </c>
      <c r="BQ158" s="77">
        <f t="shared" si="109"/>
        <v>0</v>
      </c>
      <c r="BR158" s="77">
        <f t="shared" si="109"/>
        <v>0</v>
      </c>
      <c r="BS158" s="77">
        <f t="shared" si="109"/>
        <v>0</v>
      </c>
      <c r="BT158" s="77">
        <f t="shared" si="109"/>
        <v>0</v>
      </c>
      <c r="BU158" s="77">
        <f t="shared" si="109"/>
        <v>0</v>
      </c>
      <c r="BV158" s="77">
        <f t="shared" si="109"/>
        <v>0</v>
      </c>
      <c r="BW158" s="77">
        <f t="shared" si="109"/>
        <v>0</v>
      </c>
      <c r="BX158" s="77">
        <f t="shared" ref="BX158:CF158" si="110">SUM(BX159,BX163,BX164,BX165)</f>
        <v>0</v>
      </c>
      <c r="BY158" s="77">
        <f t="shared" si="110"/>
        <v>0</v>
      </c>
      <c r="BZ158" s="77">
        <f t="shared" si="110"/>
        <v>0</v>
      </c>
      <c r="CA158" s="77">
        <f t="shared" si="110"/>
        <v>0</v>
      </c>
      <c r="CB158" s="77">
        <f t="shared" si="110"/>
        <v>0</v>
      </c>
      <c r="CC158" s="77">
        <f t="shared" si="110"/>
        <v>0</v>
      </c>
      <c r="CD158" s="77">
        <f t="shared" si="110"/>
        <v>0</v>
      </c>
      <c r="CE158" s="77">
        <f t="shared" si="110"/>
        <v>0</v>
      </c>
      <c r="CF158" s="77">
        <f t="shared" si="110"/>
        <v>0</v>
      </c>
      <c r="CG158" s="78">
        <f>SUM(CG159,CG163,CG164,CG165)</f>
        <v>0</v>
      </c>
      <c r="CH158" s="18"/>
      <c r="CI158" s="19"/>
      <c r="CK158" s="46">
        <f>IF(J159&gt;0,1,0)</f>
        <v>1</v>
      </c>
    </row>
    <row r="159" spans="1:91" ht="14.1" customHeight="1" x14ac:dyDescent="0.3">
      <c r="A159" s="47">
        <f t="shared" si="98"/>
        <v>158</v>
      </c>
      <c r="B159" s="63"/>
      <c r="C159" s="63"/>
      <c r="D159" s="63"/>
      <c r="E159" s="63"/>
      <c r="F159" s="68"/>
      <c r="G159" s="63" t="s">
        <v>37</v>
      </c>
      <c r="H159" s="82" t="str">
        <f>'[1]טופס 106 חודשי'!H158</f>
        <v>ת"א 35</v>
      </c>
      <c r="I159" s="63"/>
      <c r="J159" s="53">
        <f t="shared" si="99"/>
        <v>1790301.1199999999</v>
      </c>
      <c r="K159" s="66">
        <f>SUM(K160:K162)</f>
        <v>0</v>
      </c>
      <c r="L159" s="66">
        <f t="shared" ref="L159:BW159" si="111">SUM(L160:L162)</f>
        <v>7348.67</v>
      </c>
      <c r="M159" s="66">
        <f t="shared" si="111"/>
        <v>182986.45</v>
      </c>
      <c r="N159" s="66">
        <f t="shared" si="111"/>
        <v>0</v>
      </c>
      <c r="O159" s="66">
        <f t="shared" si="111"/>
        <v>1188.53</v>
      </c>
      <c r="P159" s="66">
        <f t="shared" si="111"/>
        <v>71210.240000000005</v>
      </c>
      <c r="Q159" s="66">
        <f t="shared" si="111"/>
        <v>336723.56</v>
      </c>
      <c r="R159" s="66">
        <f t="shared" si="111"/>
        <v>0</v>
      </c>
      <c r="S159" s="66">
        <f t="shared" si="111"/>
        <v>0</v>
      </c>
      <c r="T159" s="66">
        <f t="shared" si="111"/>
        <v>111662.36</v>
      </c>
      <c r="U159" s="66">
        <f t="shared" si="111"/>
        <v>328397.75</v>
      </c>
      <c r="V159" s="66">
        <f t="shared" si="111"/>
        <v>0</v>
      </c>
      <c r="W159" s="66">
        <f t="shared" si="111"/>
        <v>0</v>
      </c>
      <c r="X159" s="66">
        <f t="shared" si="111"/>
        <v>0</v>
      </c>
      <c r="Y159" s="66">
        <f t="shared" si="111"/>
        <v>494.9</v>
      </c>
      <c r="Z159" s="66">
        <f t="shared" si="111"/>
        <v>81566.259999999995</v>
      </c>
      <c r="AA159" s="66">
        <f t="shared" si="111"/>
        <v>109769.49</v>
      </c>
      <c r="AB159" s="66">
        <f t="shared" si="111"/>
        <v>0</v>
      </c>
      <c r="AC159" s="66">
        <f t="shared" si="111"/>
        <v>94631.21</v>
      </c>
      <c r="AD159" s="66">
        <f t="shared" si="111"/>
        <v>256665.76</v>
      </c>
      <c r="AE159" s="66">
        <f t="shared" si="111"/>
        <v>28335.62</v>
      </c>
      <c r="AF159" s="66">
        <f t="shared" si="111"/>
        <v>10392.200000000001</v>
      </c>
      <c r="AG159" s="66">
        <f t="shared" si="111"/>
        <v>4920.29</v>
      </c>
      <c r="AH159" s="66">
        <f t="shared" si="111"/>
        <v>6708.18</v>
      </c>
      <c r="AI159" s="66">
        <f t="shared" si="111"/>
        <v>2811.58</v>
      </c>
      <c r="AJ159" s="66">
        <f t="shared" si="111"/>
        <v>127.65</v>
      </c>
      <c r="AK159" s="66">
        <f t="shared" si="111"/>
        <v>108210.43</v>
      </c>
      <c r="AL159" s="66">
        <f t="shared" si="111"/>
        <v>46149.99</v>
      </c>
      <c r="AM159" s="66">
        <f t="shared" si="111"/>
        <v>0</v>
      </c>
      <c r="AN159" s="66">
        <f t="shared" si="111"/>
        <v>0</v>
      </c>
      <c r="AO159" s="66">
        <f t="shared" si="111"/>
        <v>0</v>
      </c>
      <c r="AP159" s="66">
        <f t="shared" si="111"/>
        <v>0</v>
      </c>
      <c r="AQ159" s="66">
        <f t="shared" si="111"/>
        <v>0</v>
      </c>
      <c r="AR159" s="66">
        <f t="shared" si="111"/>
        <v>0</v>
      </c>
      <c r="AS159" s="66">
        <f t="shared" si="111"/>
        <v>0</v>
      </c>
      <c r="AT159" s="66">
        <f t="shared" si="111"/>
        <v>0</v>
      </c>
      <c r="AU159" s="66">
        <f t="shared" si="111"/>
        <v>0</v>
      </c>
      <c r="AV159" s="66">
        <f t="shared" si="111"/>
        <v>0</v>
      </c>
      <c r="AW159" s="66">
        <f t="shared" si="111"/>
        <v>0</v>
      </c>
      <c r="AX159" s="66">
        <f t="shared" si="111"/>
        <v>0</v>
      </c>
      <c r="AY159" s="66">
        <f t="shared" si="111"/>
        <v>0</v>
      </c>
      <c r="AZ159" s="66">
        <f t="shared" si="111"/>
        <v>0</v>
      </c>
      <c r="BA159" s="66">
        <f t="shared" si="111"/>
        <v>0</v>
      </c>
      <c r="BB159" s="66">
        <f t="shared" si="111"/>
        <v>0</v>
      </c>
      <c r="BC159" s="66">
        <f t="shared" si="111"/>
        <v>0</v>
      </c>
      <c r="BD159" s="66">
        <f t="shared" si="111"/>
        <v>0</v>
      </c>
      <c r="BE159" s="66">
        <f t="shared" si="111"/>
        <v>0</v>
      </c>
      <c r="BF159" s="66">
        <f t="shared" si="111"/>
        <v>0</v>
      </c>
      <c r="BG159" s="66">
        <f t="shared" si="111"/>
        <v>0</v>
      </c>
      <c r="BH159" s="66">
        <f t="shared" si="111"/>
        <v>0</v>
      </c>
      <c r="BI159" s="66">
        <f t="shared" si="111"/>
        <v>0</v>
      </c>
      <c r="BJ159" s="66">
        <f t="shared" si="111"/>
        <v>0</v>
      </c>
      <c r="BK159" s="66">
        <f t="shared" si="111"/>
        <v>0</v>
      </c>
      <c r="BL159" s="66">
        <f t="shared" si="111"/>
        <v>0</v>
      </c>
      <c r="BM159" s="66">
        <f t="shared" si="111"/>
        <v>0</v>
      </c>
      <c r="BN159" s="66">
        <f t="shared" si="111"/>
        <v>0</v>
      </c>
      <c r="BO159" s="66">
        <f t="shared" si="111"/>
        <v>0</v>
      </c>
      <c r="BP159" s="66">
        <f t="shared" si="111"/>
        <v>0</v>
      </c>
      <c r="BQ159" s="66">
        <f t="shared" si="111"/>
        <v>0</v>
      </c>
      <c r="BR159" s="66">
        <f t="shared" si="111"/>
        <v>0</v>
      </c>
      <c r="BS159" s="66">
        <f t="shared" si="111"/>
        <v>0</v>
      </c>
      <c r="BT159" s="66">
        <f t="shared" si="111"/>
        <v>0</v>
      </c>
      <c r="BU159" s="66">
        <f t="shared" si="111"/>
        <v>0</v>
      </c>
      <c r="BV159" s="66">
        <f t="shared" si="111"/>
        <v>0</v>
      </c>
      <c r="BW159" s="66">
        <f t="shared" si="111"/>
        <v>0</v>
      </c>
      <c r="BX159" s="66">
        <f t="shared" ref="BX159:CF159" si="112">SUM(BX160:BX162)</f>
        <v>0</v>
      </c>
      <c r="BY159" s="66">
        <f t="shared" si="112"/>
        <v>0</v>
      </c>
      <c r="BZ159" s="66">
        <f t="shared" si="112"/>
        <v>0</v>
      </c>
      <c r="CA159" s="66">
        <f t="shared" si="112"/>
        <v>0</v>
      </c>
      <c r="CB159" s="66">
        <f t="shared" si="112"/>
        <v>0</v>
      </c>
      <c r="CC159" s="66">
        <f t="shared" si="112"/>
        <v>0</v>
      </c>
      <c r="CD159" s="66">
        <f t="shared" si="112"/>
        <v>0</v>
      </c>
      <c r="CE159" s="66">
        <f t="shared" si="112"/>
        <v>0</v>
      </c>
      <c r="CF159" s="66">
        <f t="shared" si="112"/>
        <v>0</v>
      </c>
      <c r="CG159" s="67">
        <f>SUM(CG160:CG162)</f>
        <v>0</v>
      </c>
      <c r="CH159" s="18"/>
      <c r="CI159" s="19"/>
      <c r="CK159" s="46">
        <f>IF(J160&gt;0,1,0)</f>
        <v>1</v>
      </c>
    </row>
    <row r="160" spans="1:91" ht="14.1" customHeight="1" x14ac:dyDescent="0.3">
      <c r="A160" s="47">
        <f t="shared" si="98"/>
        <v>159</v>
      </c>
      <c r="B160" s="63"/>
      <c r="C160" s="63"/>
      <c r="D160" s="63"/>
      <c r="E160" s="63"/>
      <c r="F160" s="68"/>
      <c r="G160" s="63"/>
      <c r="H160" s="63" t="s">
        <v>56</v>
      </c>
      <c r="I160" s="82" t="s">
        <v>79</v>
      </c>
      <c r="J160" s="53">
        <f t="shared" si="99"/>
        <v>1790301.1199999999</v>
      </c>
      <c r="K160" s="64"/>
      <c r="L160" s="64">
        <v>7348.67</v>
      </c>
      <c r="M160" s="64">
        <v>182986.45</v>
      </c>
      <c r="N160" s="64"/>
      <c r="O160" s="64">
        <v>1188.53</v>
      </c>
      <c r="P160" s="64">
        <v>71210.240000000005</v>
      </c>
      <c r="Q160" s="64">
        <v>336723.56</v>
      </c>
      <c r="R160" s="64"/>
      <c r="S160" s="64"/>
      <c r="T160" s="64">
        <v>111662.36</v>
      </c>
      <c r="U160" s="64">
        <v>328397.75</v>
      </c>
      <c r="V160" s="64"/>
      <c r="W160" s="64"/>
      <c r="X160" s="64"/>
      <c r="Y160" s="64">
        <v>494.9</v>
      </c>
      <c r="Z160" s="64">
        <v>81566.259999999995</v>
      </c>
      <c r="AA160" s="64">
        <v>109769.49</v>
      </c>
      <c r="AB160" s="64"/>
      <c r="AC160" s="64">
        <v>94631.21</v>
      </c>
      <c r="AD160" s="64">
        <v>256665.76</v>
      </c>
      <c r="AE160" s="64">
        <v>28335.62</v>
      </c>
      <c r="AF160" s="64">
        <v>10392.200000000001</v>
      </c>
      <c r="AG160" s="64">
        <v>4920.29</v>
      </c>
      <c r="AH160" s="64">
        <v>6708.18</v>
      </c>
      <c r="AI160" s="64">
        <v>2811.58</v>
      </c>
      <c r="AJ160" s="64">
        <v>127.65</v>
      </c>
      <c r="AK160" s="64">
        <v>108210.43</v>
      </c>
      <c r="AL160" s="64">
        <v>46149.99</v>
      </c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5"/>
      <c r="CH160" s="18"/>
      <c r="CI160" s="19"/>
      <c r="CK160" s="46"/>
      <c r="CL160" s="89"/>
      <c r="CM160" s="82"/>
    </row>
    <row r="161" spans="1:89" ht="14.1" customHeight="1" x14ac:dyDescent="0.3">
      <c r="A161" s="47">
        <f t="shared" si="98"/>
        <v>160</v>
      </c>
      <c r="B161" s="63"/>
      <c r="C161" s="63"/>
      <c r="D161" s="63"/>
      <c r="E161" s="63"/>
      <c r="F161" s="68"/>
      <c r="G161" s="63"/>
      <c r="H161" s="63" t="s">
        <v>58</v>
      </c>
      <c r="I161" s="82" t="s">
        <v>80</v>
      </c>
      <c r="J161" s="53">
        <f t="shared" si="99"/>
        <v>0</v>
      </c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5"/>
      <c r="CH161" s="18"/>
      <c r="CI161" s="19"/>
      <c r="CK161" s="46"/>
    </row>
    <row r="162" spans="1:89" ht="14.1" customHeight="1" x14ac:dyDescent="0.3">
      <c r="A162" s="47">
        <f t="shared" si="98"/>
        <v>161</v>
      </c>
      <c r="B162" s="63"/>
      <c r="C162" s="63"/>
      <c r="D162" s="63"/>
      <c r="E162" s="63"/>
      <c r="F162" s="68"/>
      <c r="G162" s="63"/>
      <c r="H162" s="63" t="s">
        <v>60</v>
      </c>
      <c r="I162" s="82" t="s">
        <v>81</v>
      </c>
      <c r="J162" s="53">
        <f t="shared" si="99"/>
        <v>0</v>
      </c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5"/>
      <c r="CH162" s="18"/>
      <c r="CI162" s="19"/>
      <c r="CK162" s="46">
        <f t="shared" ref="CK162:CK167" si="113">IF(J163&gt;0,1,0)</f>
        <v>1</v>
      </c>
    </row>
    <row r="163" spans="1:89" ht="14.1" customHeight="1" x14ac:dyDescent="0.3">
      <c r="A163" s="47">
        <f t="shared" si="98"/>
        <v>162</v>
      </c>
      <c r="B163" s="63"/>
      <c r="C163" s="63"/>
      <c r="D163" s="63"/>
      <c r="E163" s="63"/>
      <c r="F163" s="68"/>
      <c r="G163" s="63" t="s">
        <v>50</v>
      </c>
      <c r="H163" s="82" t="str">
        <f>'[1]טופס 106 חודשי'!H162</f>
        <v>ת"א 90</v>
      </c>
      <c r="I163" s="63"/>
      <c r="J163" s="53">
        <f t="shared" si="99"/>
        <v>974092.29</v>
      </c>
      <c r="K163" s="64"/>
      <c r="L163" s="64">
        <v>3502.49</v>
      </c>
      <c r="M163" s="64">
        <v>88238.44</v>
      </c>
      <c r="N163" s="64"/>
      <c r="O163" s="64">
        <v>1044.3399999999999</v>
      </c>
      <c r="P163" s="64">
        <v>35146.879999999997</v>
      </c>
      <c r="Q163" s="64">
        <v>130629.99</v>
      </c>
      <c r="R163" s="64"/>
      <c r="S163" s="64"/>
      <c r="T163" s="64">
        <v>49355.15</v>
      </c>
      <c r="U163" s="64">
        <v>140998.21</v>
      </c>
      <c r="V163" s="64"/>
      <c r="W163" s="64"/>
      <c r="X163" s="64"/>
      <c r="Y163" s="64">
        <v>742.22</v>
      </c>
      <c r="Z163" s="64">
        <v>42216.89</v>
      </c>
      <c r="AA163" s="64">
        <v>41697.21</v>
      </c>
      <c r="AB163" s="64"/>
      <c r="AC163" s="64">
        <v>70005.06</v>
      </c>
      <c r="AD163" s="64">
        <v>194259.15</v>
      </c>
      <c r="AE163" s="64">
        <v>17831.93</v>
      </c>
      <c r="AF163" s="64">
        <v>6055.24</v>
      </c>
      <c r="AG163" s="64">
        <v>2763.87</v>
      </c>
      <c r="AH163" s="64">
        <v>2144.8000000000002</v>
      </c>
      <c r="AI163" s="64">
        <v>1318.96</v>
      </c>
      <c r="AJ163" s="64"/>
      <c r="AK163" s="64">
        <v>106273.77</v>
      </c>
      <c r="AL163" s="64">
        <v>39867.69</v>
      </c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5"/>
      <c r="CH163" s="18"/>
      <c r="CI163" s="19"/>
      <c r="CK163" s="46">
        <f t="shared" si="113"/>
        <v>1</v>
      </c>
    </row>
    <row r="164" spans="1:89" s="46" customFormat="1" ht="14.1" customHeight="1" x14ac:dyDescent="0.3">
      <c r="A164" s="47">
        <f t="shared" si="98"/>
        <v>163</v>
      </c>
      <c r="B164" s="63"/>
      <c r="C164" s="63"/>
      <c r="D164" s="63"/>
      <c r="E164" s="63"/>
      <c r="F164" s="68"/>
      <c r="G164" s="63" t="s">
        <v>39</v>
      </c>
      <c r="H164" s="82" t="s">
        <v>82</v>
      </c>
      <c r="I164" s="63"/>
      <c r="J164" s="53">
        <f t="shared" si="99"/>
        <v>430391.18</v>
      </c>
      <c r="K164" s="64"/>
      <c r="L164" s="64">
        <v>987.84</v>
      </c>
      <c r="M164" s="64">
        <v>62222.83</v>
      </c>
      <c r="N164" s="64"/>
      <c r="O164" s="64">
        <v>2405.71</v>
      </c>
      <c r="P164" s="64">
        <v>12299.18</v>
      </c>
      <c r="Q164" s="64">
        <v>81083.75</v>
      </c>
      <c r="R164" s="64"/>
      <c r="S164" s="64"/>
      <c r="T164" s="64">
        <v>14851.79</v>
      </c>
      <c r="U164" s="64">
        <v>25291.49</v>
      </c>
      <c r="V164" s="64"/>
      <c r="W164" s="64"/>
      <c r="X164" s="64"/>
      <c r="Y164" s="64">
        <v>576.55999999999995</v>
      </c>
      <c r="Z164" s="64">
        <v>8790.6</v>
      </c>
      <c r="AA164" s="64">
        <v>9947.24</v>
      </c>
      <c r="AB164" s="64"/>
      <c r="AC164" s="64">
        <v>20732.25</v>
      </c>
      <c r="AD164" s="64">
        <v>63479.6</v>
      </c>
      <c r="AE164" s="64">
        <v>9694.57</v>
      </c>
      <c r="AF164" s="64">
        <v>3147.45</v>
      </c>
      <c r="AG164" s="64">
        <v>1756.59</v>
      </c>
      <c r="AH164" s="64">
        <v>2252.3200000000002</v>
      </c>
      <c r="AI164" s="64"/>
      <c r="AJ164" s="64">
        <v>53.37</v>
      </c>
      <c r="AK164" s="64">
        <v>75005.61</v>
      </c>
      <c r="AL164" s="64">
        <v>35812.43</v>
      </c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5"/>
      <c r="CH164" s="9"/>
      <c r="CI164" s="10"/>
      <c r="CK164" s="46">
        <f t="shared" si="113"/>
        <v>0</v>
      </c>
    </row>
    <row r="165" spans="1:89" s="46" customFormat="1" ht="14.1" customHeight="1" x14ac:dyDescent="0.3">
      <c r="A165" s="47">
        <f t="shared" si="98"/>
        <v>164</v>
      </c>
      <c r="B165" s="63"/>
      <c r="C165" s="63"/>
      <c r="D165" s="63"/>
      <c r="E165" s="63"/>
      <c r="F165" s="68"/>
      <c r="G165" s="63" t="s">
        <v>41</v>
      </c>
      <c r="H165" s="82" t="s">
        <v>83</v>
      </c>
      <c r="I165" s="63"/>
      <c r="J165" s="53">
        <f t="shared" si="99"/>
        <v>0</v>
      </c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5"/>
      <c r="CH165" s="9"/>
      <c r="CI165" s="10"/>
      <c r="CK165" s="46">
        <f t="shared" si="113"/>
        <v>1</v>
      </c>
    </row>
    <row r="166" spans="1:89" s="46" customFormat="1" ht="14.1" customHeight="1" x14ac:dyDescent="0.3">
      <c r="A166" s="47">
        <f t="shared" si="98"/>
        <v>165</v>
      </c>
      <c r="B166" s="61"/>
      <c r="C166" s="61"/>
      <c r="D166" s="61"/>
      <c r="E166" s="61"/>
      <c r="F166" s="79" t="s">
        <v>47</v>
      </c>
      <c r="G166" s="80" t="s">
        <v>48</v>
      </c>
      <c r="H166" s="61"/>
      <c r="I166" s="61"/>
      <c r="J166" s="53">
        <f t="shared" si="99"/>
        <v>175324.50000000003</v>
      </c>
      <c r="K166" s="83"/>
      <c r="L166" s="83">
        <v>960.54</v>
      </c>
      <c r="M166" s="83">
        <v>62310.04</v>
      </c>
      <c r="N166" s="83"/>
      <c r="O166" s="83">
        <v>4403.3900000000003</v>
      </c>
      <c r="P166" s="83">
        <v>2763.46</v>
      </c>
      <c r="Q166" s="83">
        <v>78148.320000000007</v>
      </c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>
        <v>5479.8</v>
      </c>
      <c r="AF166" s="83">
        <v>1989.64</v>
      </c>
      <c r="AG166" s="83">
        <v>1372.08</v>
      </c>
      <c r="AH166" s="83">
        <v>2588.67</v>
      </c>
      <c r="AI166" s="83"/>
      <c r="AJ166" s="83"/>
      <c r="AK166" s="83">
        <v>11356.42</v>
      </c>
      <c r="AL166" s="83">
        <v>3952.14</v>
      </c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4"/>
      <c r="CH166" s="9"/>
      <c r="CI166" s="10"/>
      <c r="CK166" s="46">
        <f t="shared" si="113"/>
        <v>1</v>
      </c>
    </row>
    <row r="167" spans="1:89" ht="14.1" customHeight="1" x14ac:dyDescent="0.3">
      <c r="A167" s="47">
        <f t="shared" si="98"/>
        <v>166</v>
      </c>
      <c r="B167" s="61"/>
      <c r="C167" s="61"/>
      <c r="D167" s="61"/>
      <c r="E167" s="61" t="s">
        <v>17</v>
      </c>
      <c r="F167" s="86" t="s">
        <v>30</v>
      </c>
      <c r="G167" s="61"/>
      <c r="H167" s="61"/>
      <c r="I167" s="61"/>
      <c r="J167" s="53">
        <f t="shared" si="99"/>
        <v>1975465.0300000005</v>
      </c>
      <c r="K167" s="77">
        <f>SUM(K168,K172)</f>
        <v>0</v>
      </c>
      <c r="L167" s="77">
        <f t="shared" ref="L167:BW167" si="114">SUM(L168,L172)</f>
        <v>5583.01</v>
      </c>
      <c r="M167" s="77">
        <f t="shared" si="114"/>
        <v>159317.15000000002</v>
      </c>
      <c r="N167" s="77">
        <f t="shared" si="114"/>
        <v>0</v>
      </c>
      <c r="O167" s="77">
        <f t="shared" si="114"/>
        <v>4127.43</v>
      </c>
      <c r="P167" s="77">
        <f t="shared" si="114"/>
        <v>53995.58</v>
      </c>
      <c r="Q167" s="77">
        <f t="shared" si="114"/>
        <v>246628.82</v>
      </c>
      <c r="R167" s="77">
        <f t="shared" si="114"/>
        <v>0</v>
      </c>
      <c r="S167" s="77">
        <f t="shared" si="114"/>
        <v>0</v>
      </c>
      <c r="T167" s="77">
        <f t="shared" si="114"/>
        <v>299205.03000000003</v>
      </c>
      <c r="U167" s="77">
        <f t="shared" si="114"/>
        <v>900669.55</v>
      </c>
      <c r="V167" s="77">
        <f t="shared" si="114"/>
        <v>0</v>
      </c>
      <c r="W167" s="77">
        <f t="shared" si="114"/>
        <v>0</v>
      </c>
      <c r="X167" s="77">
        <f t="shared" si="114"/>
        <v>0</v>
      </c>
      <c r="Y167" s="77">
        <f t="shared" si="114"/>
        <v>0</v>
      </c>
      <c r="Z167" s="77">
        <f t="shared" si="114"/>
        <v>72693.11</v>
      </c>
      <c r="AA167" s="77">
        <f t="shared" si="114"/>
        <v>83990.02</v>
      </c>
      <c r="AB167" s="77">
        <f t="shared" si="114"/>
        <v>0</v>
      </c>
      <c r="AC167" s="77">
        <f t="shared" si="114"/>
        <v>5142.8100000000004</v>
      </c>
      <c r="AD167" s="77">
        <f t="shared" si="114"/>
        <v>22652.6</v>
      </c>
      <c r="AE167" s="77">
        <f t="shared" si="114"/>
        <v>25130.84</v>
      </c>
      <c r="AF167" s="77">
        <f t="shared" si="114"/>
        <v>8601.69</v>
      </c>
      <c r="AG167" s="77">
        <f t="shared" si="114"/>
        <v>4678.08</v>
      </c>
      <c r="AH167" s="77">
        <f t="shared" si="114"/>
        <v>5257.17</v>
      </c>
      <c r="AI167" s="77">
        <f t="shared" si="114"/>
        <v>0</v>
      </c>
      <c r="AJ167" s="77">
        <f t="shared" si="114"/>
        <v>93.1</v>
      </c>
      <c r="AK167" s="77">
        <f t="shared" si="114"/>
        <v>54251.81</v>
      </c>
      <c r="AL167" s="77">
        <f t="shared" si="114"/>
        <v>23447.23</v>
      </c>
      <c r="AM167" s="77">
        <f t="shared" si="114"/>
        <v>0</v>
      </c>
      <c r="AN167" s="77">
        <f t="shared" si="114"/>
        <v>0</v>
      </c>
      <c r="AO167" s="77">
        <f t="shared" si="114"/>
        <v>0</v>
      </c>
      <c r="AP167" s="77">
        <f t="shared" si="114"/>
        <v>0</v>
      </c>
      <c r="AQ167" s="77">
        <f t="shared" si="114"/>
        <v>0</v>
      </c>
      <c r="AR167" s="77">
        <f t="shared" si="114"/>
        <v>0</v>
      </c>
      <c r="AS167" s="77">
        <f t="shared" si="114"/>
        <v>0</v>
      </c>
      <c r="AT167" s="77">
        <f t="shared" si="114"/>
        <v>0</v>
      </c>
      <c r="AU167" s="77">
        <f t="shared" si="114"/>
        <v>0</v>
      </c>
      <c r="AV167" s="77">
        <f t="shared" si="114"/>
        <v>0</v>
      </c>
      <c r="AW167" s="77">
        <f t="shared" si="114"/>
        <v>0</v>
      </c>
      <c r="AX167" s="77">
        <f t="shared" si="114"/>
        <v>0</v>
      </c>
      <c r="AY167" s="77">
        <f t="shared" si="114"/>
        <v>0</v>
      </c>
      <c r="AZ167" s="77">
        <f t="shared" si="114"/>
        <v>0</v>
      </c>
      <c r="BA167" s="77">
        <f t="shared" si="114"/>
        <v>0</v>
      </c>
      <c r="BB167" s="77">
        <f t="shared" si="114"/>
        <v>0</v>
      </c>
      <c r="BC167" s="77">
        <f t="shared" si="114"/>
        <v>0</v>
      </c>
      <c r="BD167" s="77">
        <f t="shared" si="114"/>
        <v>0</v>
      </c>
      <c r="BE167" s="77">
        <f t="shared" si="114"/>
        <v>0</v>
      </c>
      <c r="BF167" s="77">
        <f t="shared" si="114"/>
        <v>0</v>
      </c>
      <c r="BG167" s="77">
        <f t="shared" si="114"/>
        <v>0</v>
      </c>
      <c r="BH167" s="77">
        <f t="shared" si="114"/>
        <v>0</v>
      </c>
      <c r="BI167" s="77">
        <f t="shared" si="114"/>
        <v>0</v>
      </c>
      <c r="BJ167" s="77">
        <f t="shared" si="114"/>
        <v>0</v>
      </c>
      <c r="BK167" s="77">
        <f t="shared" si="114"/>
        <v>0</v>
      </c>
      <c r="BL167" s="77">
        <f t="shared" si="114"/>
        <v>0</v>
      </c>
      <c r="BM167" s="77">
        <f t="shared" si="114"/>
        <v>0</v>
      </c>
      <c r="BN167" s="77">
        <f t="shared" si="114"/>
        <v>0</v>
      </c>
      <c r="BO167" s="77">
        <f t="shared" si="114"/>
        <v>0</v>
      </c>
      <c r="BP167" s="77">
        <f t="shared" si="114"/>
        <v>0</v>
      </c>
      <c r="BQ167" s="77">
        <f t="shared" si="114"/>
        <v>0</v>
      </c>
      <c r="BR167" s="77">
        <f t="shared" si="114"/>
        <v>0</v>
      </c>
      <c r="BS167" s="77">
        <f t="shared" si="114"/>
        <v>0</v>
      </c>
      <c r="BT167" s="77">
        <f t="shared" si="114"/>
        <v>0</v>
      </c>
      <c r="BU167" s="77">
        <f t="shared" si="114"/>
        <v>0</v>
      </c>
      <c r="BV167" s="77">
        <f t="shared" si="114"/>
        <v>0</v>
      </c>
      <c r="BW167" s="77">
        <f t="shared" si="114"/>
        <v>0</v>
      </c>
      <c r="BX167" s="77">
        <f t="shared" ref="BX167:CF167" si="115">SUM(BX168,BX172)</f>
        <v>0</v>
      </c>
      <c r="BY167" s="77">
        <f t="shared" si="115"/>
        <v>0</v>
      </c>
      <c r="BZ167" s="77">
        <f t="shared" si="115"/>
        <v>0</v>
      </c>
      <c r="CA167" s="77">
        <f t="shared" si="115"/>
        <v>0</v>
      </c>
      <c r="CB167" s="77">
        <f t="shared" si="115"/>
        <v>0</v>
      </c>
      <c r="CC167" s="77">
        <f t="shared" si="115"/>
        <v>0</v>
      </c>
      <c r="CD167" s="77">
        <f t="shared" si="115"/>
        <v>0</v>
      </c>
      <c r="CE167" s="77">
        <f t="shared" si="115"/>
        <v>0</v>
      </c>
      <c r="CF167" s="77">
        <f t="shared" si="115"/>
        <v>0</v>
      </c>
      <c r="CG167" s="78">
        <f>SUM(CG168,CG172)</f>
        <v>0</v>
      </c>
      <c r="CH167" s="18"/>
      <c r="CI167" s="19"/>
      <c r="CK167" s="46">
        <f t="shared" si="113"/>
        <v>1</v>
      </c>
    </row>
    <row r="168" spans="1:89" s="75" customFormat="1" ht="14.1" customHeight="1" x14ac:dyDescent="0.3">
      <c r="A168" s="47">
        <f t="shared" si="98"/>
        <v>167</v>
      </c>
      <c r="B168" s="61"/>
      <c r="C168" s="61"/>
      <c r="D168" s="61"/>
      <c r="E168" s="61"/>
      <c r="F168" s="79" t="s">
        <v>35</v>
      </c>
      <c r="G168" s="80" t="s">
        <v>36</v>
      </c>
      <c r="H168" s="61"/>
      <c r="I168" s="61"/>
      <c r="J168" s="53">
        <f t="shared" si="99"/>
        <v>1902531.6100000003</v>
      </c>
      <c r="K168" s="77">
        <f>SUM(K169:K171)</f>
        <v>0</v>
      </c>
      <c r="L168" s="77">
        <f t="shared" ref="L168:BW168" si="116">SUM(L169:L171)</f>
        <v>5506.91</v>
      </c>
      <c r="M168" s="77">
        <f t="shared" si="116"/>
        <v>138080.02000000002</v>
      </c>
      <c r="N168" s="77">
        <f t="shared" si="116"/>
        <v>0</v>
      </c>
      <c r="O168" s="77">
        <f t="shared" si="116"/>
        <v>0</v>
      </c>
      <c r="P168" s="77">
        <f t="shared" si="116"/>
        <v>52105.07</v>
      </c>
      <c r="Q168" s="77">
        <f t="shared" si="116"/>
        <v>208061.03</v>
      </c>
      <c r="R168" s="77">
        <f t="shared" si="116"/>
        <v>0</v>
      </c>
      <c r="S168" s="77">
        <f t="shared" si="116"/>
        <v>0</v>
      </c>
      <c r="T168" s="77">
        <f t="shared" si="116"/>
        <v>299205.03000000003</v>
      </c>
      <c r="U168" s="77">
        <f t="shared" si="116"/>
        <v>900669.55</v>
      </c>
      <c r="V168" s="77">
        <f t="shared" si="116"/>
        <v>0</v>
      </c>
      <c r="W168" s="77">
        <f t="shared" si="116"/>
        <v>0</v>
      </c>
      <c r="X168" s="77">
        <f t="shared" si="116"/>
        <v>0</v>
      </c>
      <c r="Y168" s="77">
        <f t="shared" si="116"/>
        <v>0</v>
      </c>
      <c r="Z168" s="77">
        <f t="shared" si="116"/>
        <v>72693.11</v>
      </c>
      <c r="AA168" s="77">
        <f t="shared" si="116"/>
        <v>83990.02</v>
      </c>
      <c r="AB168" s="77">
        <f t="shared" si="116"/>
        <v>0</v>
      </c>
      <c r="AC168" s="77">
        <f t="shared" si="116"/>
        <v>5142.8100000000004</v>
      </c>
      <c r="AD168" s="77">
        <f t="shared" si="116"/>
        <v>22652.6</v>
      </c>
      <c r="AE168" s="77">
        <f t="shared" si="116"/>
        <v>21661.41</v>
      </c>
      <c r="AF168" s="77">
        <f t="shared" si="116"/>
        <v>7381.47</v>
      </c>
      <c r="AG168" s="77">
        <f t="shared" si="116"/>
        <v>3767.6400000000003</v>
      </c>
      <c r="AH168" s="77">
        <f t="shared" si="116"/>
        <v>3822.8</v>
      </c>
      <c r="AI168" s="77">
        <f t="shared" si="116"/>
        <v>0</v>
      </c>
      <c r="AJ168" s="77">
        <f t="shared" si="116"/>
        <v>93.1</v>
      </c>
      <c r="AK168" s="77">
        <f t="shared" si="116"/>
        <v>54251.81</v>
      </c>
      <c r="AL168" s="77">
        <f t="shared" si="116"/>
        <v>23447.23</v>
      </c>
      <c r="AM168" s="77">
        <f t="shared" si="116"/>
        <v>0</v>
      </c>
      <c r="AN168" s="77">
        <f t="shared" si="116"/>
        <v>0</v>
      </c>
      <c r="AO168" s="77">
        <f t="shared" si="116"/>
        <v>0</v>
      </c>
      <c r="AP168" s="77">
        <f t="shared" si="116"/>
        <v>0</v>
      </c>
      <c r="AQ168" s="77">
        <f t="shared" si="116"/>
        <v>0</v>
      </c>
      <c r="AR168" s="77">
        <f t="shared" si="116"/>
        <v>0</v>
      </c>
      <c r="AS168" s="77">
        <f t="shared" si="116"/>
        <v>0</v>
      </c>
      <c r="AT168" s="77">
        <f t="shared" si="116"/>
        <v>0</v>
      </c>
      <c r="AU168" s="77">
        <f t="shared" si="116"/>
        <v>0</v>
      </c>
      <c r="AV168" s="77">
        <f t="shared" si="116"/>
        <v>0</v>
      </c>
      <c r="AW168" s="77">
        <f t="shared" si="116"/>
        <v>0</v>
      </c>
      <c r="AX168" s="77">
        <f t="shared" si="116"/>
        <v>0</v>
      </c>
      <c r="AY168" s="77">
        <f t="shared" si="116"/>
        <v>0</v>
      </c>
      <c r="AZ168" s="77">
        <f t="shared" si="116"/>
        <v>0</v>
      </c>
      <c r="BA168" s="77">
        <f t="shared" si="116"/>
        <v>0</v>
      </c>
      <c r="BB168" s="77">
        <f t="shared" si="116"/>
        <v>0</v>
      </c>
      <c r="BC168" s="77">
        <f t="shared" si="116"/>
        <v>0</v>
      </c>
      <c r="BD168" s="77">
        <f t="shared" si="116"/>
        <v>0</v>
      </c>
      <c r="BE168" s="77">
        <f t="shared" si="116"/>
        <v>0</v>
      </c>
      <c r="BF168" s="77">
        <f t="shared" si="116"/>
        <v>0</v>
      </c>
      <c r="BG168" s="77">
        <f t="shared" si="116"/>
        <v>0</v>
      </c>
      <c r="BH168" s="77">
        <f t="shared" si="116"/>
        <v>0</v>
      </c>
      <c r="BI168" s="77">
        <f t="shared" si="116"/>
        <v>0</v>
      </c>
      <c r="BJ168" s="77">
        <f t="shared" si="116"/>
        <v>0</v>
      </c>
      <c r="BK168" s="77">
        <f t="shared" si="116"/>
        <v>0</v>
      </c>
      <c r="BL168" s="77">
        <f t="shared" si="116"/>
        <v>0</v>
      </c>
      <c r="BM168" s="77">
        <f t="shared" si="116"/>
        <v>0</v>
      </c>
      <c r="BN168" s="77">
        <f t="shared" si="116"/>
        <v>0</v>
      </c>
      <c r="BO168" s="77">
        <f t="shared" si="116"/>
        <v>0</v>
      </c>
      <c r="BP168" s="77">
        <f t="shared" si="116"/>
        <v>0</v>
      </c>
      <c r="BQ168" s="77">
        <f t="shared" si="116"/>
        <v>0</v>
      </c>
      <c r="BR168" s="77">
        <f t="shared" si="116"/>
        <v>0</v>
      </c>
      <c r="BS168" s="77">
        <f t="shared" si="116"/>
        <v>0</v>
      </c>
      <c r="BT168" s="77">
        <f t="shared" si="116"/>
        <v>0</v>
      </c>
      <c r="BU168" s="77">
        <f t="shared" si="116"/>
        <v>0</v>
      </c>
      <c r="BV168" s="77">
        <f t="shared" si="116"/>
        <v>0</v>
      </c>
      <c r="BW168" s="77">
        <f t="shared" si="116"/>
        <v>0</v>
      </c>
      <c r="BX168" s="77">
        <f t="shared" ref="BX168:CF168" si="117">SUM(BX169:BX171)</f>
        <v>0</v>
      </c>
      <c r="BY168" s="77">
        <f t="shared" si="117"/>
        <v>0</v>
      </c>
      <c r="BZ168" s="77">
        <f t="shared" si="117"/>
        <v>0</v>
      </c>
      <c r="CA168" s="77">
        <f t="shared" si="117"/>
        <v>0</v>
      </c>
      <c r="CB168" s="77">
        <f t="shared" si="117"/>
        <v>0</v>
      </c>
      <c r="CC168" s="77">
        <f t="shared" si="117"/>
        <v>0</v>
      </c>
      <c r="CD168" s="77">
        <f t="shared" si="117"/>
        <v>0</v>
      </c>
      <c r="CE168" s="77">
        <f t="shared" si="117"/>
        <v>0</v>
      </c>
      <c r="CF168" s="77">
        <f t="shared" si="117"/>
        <v>0</v>
      </c>
      <c r="CG168" s="78">
        <f>SUM(CG169:CG171)</f>
        <v>0</v>
      </c>
      <c r="CH168" s="9"/>
      <c r="CI168" s="74"/>
    </row>
    <row r="169" spans="1:89" ht="14.1" customHeight="1" x14ac:dyDescent="0.3">
      <c r="A169" s="47">
        <f t="shared" si="98"/>
        <v>168</v>
      </c>
      <c r="B169" s="63"/>
      <c r="C169" s="63"/>
      <c r="D169" s="63"/>
      <c r="E169" s="63"/>
      <c r="F169" s="68"/>
      <c r="G169" s="63" t="s">
        <v>37</v>
      </c>
      <c r="H169" s="63" t="s">
        <v>84</v>
      </c>
      <c r="I169" s="63"/>
      <c r="J169" s="53">
        <f t="shared" si="99"/>
        <v>299722.08</v>
      </c>
      <c r="K169" s="64"/>
      <c r="L169" s="64">
        <v>2688.78</v>
      </c>
      <c r="M169" s="64">
        <v>66016.5</v>
      </c>
      <c r="N169" s="64"/>
      <c r="O169" s="64"/>
      <c r="P169" s="64">
        <v>17892.53</v>
      </c>
      <c r="Q169" s="64">
        <v>85245.84</v>
      </c>
      <c r="R169" s="64"/>
      <c r="S169" s="64"/>
      <c r="T169" s="64">
        <v>3744.44</v>
      </c>
      <c r="U169" s="64">
        <v>11474.9</v>
      </c>
      <c r="V169" s="64"/>
      <c r="W169" s="64"/>
      <c r="X169" s="64"/>
      <c r="Y169" s="64"/>
      <c r="Z169" s="64">
        <v>26296.61</v>
      </c>
      <c r="AA169" s="64">
        <v>23801.59</v>
      </c>
      <c r="AB169" s="64"/>
      <c r="AC169" s="64">
        <v>4153.68</v>
      </c>
      <c r="AD169" s="64">
        <v>17850.77</v>
      </c>
      <c r="AE169" s="64">
        <v>9987.76</v>
      </c>
      <c r="AF169" s="64">
        <v>3292.84</v>
      </c>
      <c r="AG169" s="64">
        <v>1992.43</v>
      </c>
      <c r="AH169" s="64">
        <v>1334.78</v>
      </c>
      <c r="AI169" s="64"/>
      <c r="AJ169" s="64">
        <v>61.42</v>
      </c>
      <c r="AK169" s="64">
        <v>16140.03</v>
      </c>
      <c r="AL169" s="64">
        <v>7747.18</v>
      </c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5"/>
      <c r="CH169" s="18"/>
      <c r="CI169" s="19"/>
      <c r="CK169" s="46">
        <f>IF(J170&gt;0,1,0)</f>
        <v>1</v>
      </c>
    </row>
    <row r="170" spans="1:89" s="46" customFormat="1" ht="14.1" customHeight="1" x14ac:dyDescent="0.3">
      <c r="A170" s="47">
        <f t="shared" si="98"/>
        <v>169</v>
      </c>
      <c r="B170" s="63"/>
      <c r="C170" s="63"/>
      <c r="D170" s="63"/>
      <c r="E170" s="63"/>
      <c r="F170" s="68"/>
      <c r="G170" s="63" t="s">
        <v>50</v>
      </c>
      <c r="H170" s="63" t="s">
        <v>85</v>
      </c>
      <c r="I170" s="63"/>
      <c r="J170" s="53">
        <f t="shared" si="99"/>
        <v>1602809.5299999998</v>
      </c>
      <c r="K170" s="64"/>
      <c r="L170" s="64">
        <v>2818.13</v>
      </c>
      <c r="M170" s="64">
        <v>72063.520000000004</v>
      </c>
      <c r="N170" s="64"/>
      <c r="O170" s="64"/>
      <c r="P170" s="64">
        <v>34212.54</v>
      </c>
      <c r="Q170" s="64">
        <v>122815.19</v>
      </c>
      <c r="R170" s="64"/>
      <c r="S170" s="64"/>
      <c r="T170" s="64">
        <v>295460.59000000003</v>
      </c>
      <c r="U170" s="64">
        <v>889194.65</v>
      </c>
      <c r="V170" s="64"/>
      <c r="W170" s="64"/>
      <c r="X170" s="64"/>
      <c r="Y170" s="64"/>
      <c r="Z170" s="64">
        <v>46396.5</v>
      </c>
      <c r="AA170" s="64">
        <v>60188.43</v>
      </c>
      <c r="AB170" s="64"/>
      <c r="AC170" s="64">
        <v>989.13</v>
      </c>
      <c r="AD170" s="64">
        <v>4801.83</v>
      </c>
      <c r="AE170" s="64">
        <v>11673.65</v>
      </c>
      <c r="AF170" s="64">
        <v>4088.63</v>
      </c>
      <c r="AG170" s="64">
        <v>1775.21</v>
      </c>
      <c r="AH170" s="64">
        <v>2488.02</v>
      </c>
      <c r="AI170" s="64"/>
      <c r="AJ170" s="64">
        <v>31.68</v>
      </c>
      <c r="AK170" s="64">
        <v>38111.78</v>
      </c>
      <c r="AL170" s="64">
        <v>15700.05</v>
      </c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5"/>
      <c r="CH170" s="9"/>
      <c r="CI170" s="10"/>
      <c r="CK170" s="46">
        <f>IF(J171&gt;0,1,0)</f>
        <v>0</v>
      </c>
    </row>
    <row r="171" spans="1:89" ht="14.1" customHeight="1" x14ac:dyDescent="0.3">
      <c r="A171" s="47">
        <f t="shared" si="98"/>
        <v>170</v>
      </c>
      <c r="B171" s="63"/>
      <c r="C171" s="63"/>
      <c r="D171" s="63"/>
      <c r="E171" s="63"/>
      <c r="F171" s="68"/>
      <c r="G171" s="63" t="s">
        <v>39</v>
      </c>
      <c r="H171" s="63" t="s">
        <v>86</v>
      </c>
      <c r="I171" s="63"/>
      <c r="J171" s="53">
        <f t="shared" si="99"/>
        <v>0</v>
      </c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5"/>
      <c r="CH171" s="18"/>
      <c r="CI171" s="19"/>
      <c r="CK171" s="46">
        <f>IF(J172&gt;0,1,0)</f>
        <v>1</v>
      </c>
    </row>
    <row r="172" spans="1:89" s="11" customFormat="1" ht="14.1" customHeight="1" x14ac:dyDescent="0.3">
      <c r="A172" s="47">
        <f t="shared" si="98"/>
        <v>171</v>
      </c>
      <c r="B172" s="61"/>
      <c r="C172" s="61"/>
      <c r="D172" s="61"/>
      <c r="E172" s="61"/>
      <c r="F172" s="79" t="s">
        <v>47</v>
      </c>
      <c r="G172" s="80" t="s">
        <v>48</v>
      </c>
      <c r="H172" s="61"/>
      <c r="I172" s="61"/>
      <c r="J172" s="53">
        <f t="shared" si="99"/>
        <v>72933.419999999984</v>
      </c>
      <c r="K172" s="77">
        <f>SUM(K173:K174)</f>
        <v>0</v>
      </c>
      <c r="L172" s="77">
        <f t="shared" ref="L172:BW172" si="118">SUM(L173:L174)</f>
        <v>76.099999999999994</v>
      </c>
      <c r="M172" s="77">
        <f t="shared" si="118"/>
        <v>21237.13</v>
      </c>
      <c r="N172" s="77">
        <f t="shared" si="118"/>
        <v>0</v>
      </c>
      <c r="O172" s="77">
        <f t="shared" si="118"/>
        <v>4127.43</v>
      </c>
      <c r="P172" s="77">
        <f t="shared" si="118"/>
        <v>1890.51</v>
      </c>
      <c r="Q172" s="77">
        <f t="shared" si="118"/>
        <v>38567.79</v>
      </c>
      <c r="R172" s="77">
        <f t="shared" si="118"/>
        <v>0</v>
      </c>
      <c r="S172" s="77">
        <f t="shared" si="118"/>
        <v>0</v>
      </c>
      <c r="T172" s="77">
        <f t="shared" si="118"/>
        <v>0</v>
      </c>
      <c r="U172" s="77">
        <f t="shared" si="118"/>
        <v>0</v>
      </c>
      <c r="V172" s="77">
        <f t="shared" si="118"/>
        <v>0</v>
      </c>
      <c r="W172" s="77">
        <f t="shared" si="118"/>
        <v>0</v>
      </c>
      <c r="X172" s="77">
        <f t="shared" si="118"/>
        <v>0</v>
      </c>
      <c r="Y172" s="77">
        <f t="shared" si="118"/>
        <v>0</v>
      </c>
      <c r="Z172" s="77">
        <f t="shared" si="118"/>
        <v>0</v>
      </c>
      <c r="AA172" s="77">
        <f t="shared" si="118"/>
        <v>0</v>
      </c>
      <c r="AB172" s="77">
        <f t="shared" si="118"/>
        <v>0</v>
      </c>
      <c r="AC172" s="77">
        <f t="shared" si="118"/>
        <v>0</v>
      </c>
      <c r="AD172" s="77">
        <f t="shared" si="118"/>
        <v>0</v>
      </c>
      <c r="AE172" s="77">
        <f t="shared" si="118"/>
        <v>3469.43</v>
      </c>
      <c r="AF172" s="77">
        <f t="shared" si="118"/>
        <v>1220.22</v>
      </c>
      <c r="AG172" s="77">
        <f t="shared" si="118"/>
        <v>910.44</v>
      </c>
      <c r="AH172" s="77">
        <f t="shared" si="118"/>
        <v>1434.37</v>
      </c>
      <c r="AI172" s="77">
        <f t="shared" si="118"/>
        <v>0</v>
      </c>
      <c r="AJ172" s="77">
        <f t="shared" si="118"/>
        <v>0</v>
      </c>
      <c r="AK172" s="77">
        <f t="shared" si="118"/>
        <v>0</v>
      </c>
      <c r="AL172" s="77">
        <f t="shared" si="118"/>
        <v>0</v>
      </c>
      <c r="AM172" s="77">
        <f t="shared" si="118"/>
        <v>0</v>
      </c>
      <c r="AN172" s="77">
        <f t="shared" si="118"/>
        <v>0</v>
      </c>
      <c r="AO172" s="77">
        <f t="shared" si="118"/>
        <v>0</v>
      </c>
      <c r="AP172" s="77">
        <f t="shared" si="118"/>
        <v>0</v>
      </c>
      <c r="AQ172" s="77">
        <f t="shared" si="118"/>
        <v>0</v>
      </c>
      <c r="AR172" s="77">
        <f t="shared" si="118"/>
        <v>0</v>
      </c>
      <c r="AS172" s="77">
        <f t="shared" si="118"/>
        <v>0</v>
      </c>
      <c r="AT172" s="77">
        <f t="shared" si="118"/>
        <v>0</v>
      </c>
      <c r="AU172" s="77">
        <f t="shared" si="118"/>
        <v>0</v>
      </c>
      <c r="AV172" s="77">
        <f t="shared" si="118"/>
        <v>0</v>
      </c>
      <c r="AW172" s="77">
        <f t="shared" si="118"/>
        <v>0</v>
      </c>
      <c r="AX172" s="77">
        <f t="shared" si="118"/>
        <v>0</v>
      </c>
      <c r="AY172" s="77">
        <f t="shared" si="118"/>
        <v>0</v>
      </c>
      <c r="AZ172" s="77">
        <f t="shared" si="118"/>
        <v>0</v>
      </c>
      <c r="BA172" s="77">
        <f t="shared" si="118"/>
        <v>0</v>
      </c>
      <c r="BB172" s="77">
        <f t="shared" si="118"/>
        <v>0</v>
      </c>
      <c r="BC172" s="77">
        <f t="shared" si="118"/>
        <v>0</v>
      </c>
      <c r="BD172" s="77">
        <f t="shared" si="118"/>
        <v>0</v>
      </c>
      <c r="BE172" s="77">
        <f t="shared" si="118"/>
        <v>0</v>
      </c>
      <c r="BF172" s="77">
        <f t="shared" si="118"/>
        <v>0</v>
      </c>
      <c r="BG172" s="77">
        <f t="shared" si="118"/>
        <v>0</v>
      </c>
      <c r="BH172" s="77">
        <f t="shared" si="118"/>
        <v>0</v>
      </c>
      <c r="BI172" s="77">
        <f t="shared" si="118"/>
        <v>0</v>
      </c>
      <c r="BJ172" s="77">
        <f t="shared" si="118"/>
        <v>0</v>
      </c>
      <c r="BK172" s="77">
        <f t="shared" si="118"/>
        <v>0</v>
      </c>
      <c r="BL172" s="77">
        <f t="shared" si="118"/>
        <v>0</v>
      </c>
      <c r="BM172" s="77">
        <f t="shared" si="118"/>
        <v>0</v>
      </c>
      <c r="BN172" s="77">
        <f t="shared" si="118"/>
        <v>0</v>
      </c>
      <c r="BO172" s="77">
        <f t="shared" si="118"/>
        <v>0</v>
      </c>
      <c r="BP172" s="77">
        <f t="shared" si="118"/>
        <v>0</v>
      </c>
      <c r="BQ172" s="77">
        <f t="shared" si="118"/>
        <v>0</v>
      </c>
      <c r="BR172" s="77">
        <f t="shared" si="118"/>
        <v>0</v>
      </c>
      <c r="BS172" s="77">
        <f t="shared" si="118"/>
        <v>0</v>
      </c>
      <c r="BT172" s="77">
        <f t="shared" si="118"/>
        <v>0</v>
      </c>
      <c r="BU172" s="77">
        <f t="shared" si="118"/>
        <v>0</v>
      </c>
      <c r="BV172" s="77">
        <f t="shared" si="118"/>
        <v>0</v>
      </c>
      <c r="BW172" s="77">
        <f t="shared" si="118"/>
        <v>0</v>
      </c>
      <c r="BX172" s="77">
        <f t="shared" ref="BX172:CF172" si="119">SUM(BX173:BX174)</f>
        <v>0</v>
      </c>
      <c r="BY172" s="77">
        <f t="shared" si="119"/>
        <v>0</v>
      </c>
      <c r="BZ172" s="77">
        <f t="shared" si="119"/>
        <v>0</v>
      </c>
      <c r="CA172" s="77">
        <f t="shared" si="119"/>
        <v>0</v>
      </c>
      <c r="CB172" s="77">
        <f t="shared" si="119"/>
        <v>0</v>
      </c>
      <c r="CC172" s="77">
        <f t="shared" si="119"/>
        <v>0</v>
      </c>
      <c r="CD172" s="77">
        <f t="shared" si="119"/>
        <v>0</v>
      </c>
      <c r="CE172" s="77">
        <f t="shared" si="119"/>
        <v>0</v>
      </c>
      <c r="CF172" s="77">
        <f t="shared" si="119"/>
        <v>0</v>
      </c>
      <c r="CG172" s="78">
        <f>SUM(CG173:CG174)</f>
        <v>0</v>
      </c>
      <c r="CH172" s="18"/>
      <c r="CI172" s="85"/>
      <c r="CK172" s="75">
        <f>IF(J173&gt;0,1,0)</f>
        <v>0</v>
      </c>
    </row>
    <row r="173" spans="1:89" ht="14.1" customHeight="1" x14ac:dyDescent="0.3">
      <c r="A173" s="47">
        <f t="shared" si="98"/>
        <v>172</v>
      </c>
      <c r="B173" s="63"/>
      <c r="C173" s="63"/>
      <c r="D173" s="63"/>
      <c r="E173" s="63"/>
      <c r="F173" s="68"/>
      <c r="G173" s="63" t="s">
        <v>37</v>
      </c>
      <c r="H173" s="63" t="s">
        <v>84</v>
      </c>
      <c r="I173" s="63"/>
      <c r="J173" s="53">
        <f t="shared" si="99"/>
        <v>0</v>
      </c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5"/>
      <c r="CH173" s="18"/>
      <c r="CI173" s="19"/>
      <c r="CK173" s="46"/>
    </row>
    <row r="174" spans="1:89" ht="14.1" customHeight="1" x14ac:dyDescent="0.3">
      <c r="A174" s="47">
        <f t="shared" si="98"/>
        <v>173</v>
      </c>
      <c r="B174" s="63"/>
      <c r="C174" s="63"/>
      <c r="D174" s="63"/>
      <c r="E174" s="63"/>
      <c r="F174" s="68"/>
      <c r="G174" s="63" t="s">
        <v>50</v>
      </c>
      <c r="H174" s="63" t="s">
        <v>87</v>
      </c>
      <c r="I174" s="63"/>
      <c r="J174" s="53">
        <f t="shared" si="99"/>
        <v>72933.419999999984</v>
      </c>
      <c r="K174" s="64"/>
      <c r="L174" s="64">
        <v>76.099999999999994</v>
      </c>
      <c r="M174" s="64">
        <v>21237.13</v>
      </c>
      <c r="N174" s="64"/>
      <c r="O174" s="64">
        <v>4127.43</v>
      </c>
      <c r="P174" s="64">
        <v>1890.51</v>
      </c>
      <c r="Q174" s="64">
        <v>38567.79</v>
      </c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>
        <v>3469.43</v>
      </c>
      <c r="AF174" s="64">
        <v>1220.22</v>
      </c>
      <c r="AG174" s="64">
        <v>910.44</v>
      </c>
      <c r="AH174" s="64">
        <v>1434.37</v>
      </c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5"/>
      <c r="CH174" s="18"/>
      <c r="CI174" s="19"/>
      <c r="CK174" s="46"/>
    </row>
    <row r="175" spans="1:89" ht="14.1" customHeight="1" x14ac:dyDescent="0.3">
      <c r="A175" s="47">
        <f t="shared" si="98"/>
        <v>174</v>
      </c>
      <c r="B175" s="63"/>
      <c r="C175" s="63"/>
      <c r="D175" s="63"/>
      <c r="E175" s="63"/>
      <c r="F175" s="68"/>
      <c r="G175" s="63"/>
      <c r="H175" s="90"/>
      <c r="I175" s="63"/>
      <c r="J175" s="53">
        <f t="shared" si="99"/>
        <v>0</v>
      </c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7"/>
      <c r="CH175" s="18"/>
      <c r="CI175" s="19"/>
      <c r="CK175" s="46"/>
    </row>
    <row r="176" spans="1:89" ht="14.1" customHeight="1" x14ac:dyDescent="0.3">
      <c r="A176" s="47">
        <f t="shared" si="98"/>
        <v>175</v>
      </c>
      <c r="B176" s="63"/>
      <c r="C176" s="63"/>
      <c r="D176" s="48" t="s">
        <v>88</v>
      </c>
      <c r="E176" s="91" t="s">
        <v>89</v>
      </c>
      <c r="F176" s="92"/>
      <c r="G176" s="92"/>
      <c r="H176" s="93"/>
      <c r="I176" s="63"/>
      <c r="J176" s="53">
        <f t="shared" si="99"/>
        <v>3353964.19</v>
      </c>
      <c r="K176" s="54">
        <f>SUM(K177,K184)</f>
        <v>0</v>
      </c>
      <c r="L176" s="54">
        <f t="shared" ref="L176:BW176" si="120">SUM(L177,L184)</f>
        <v>10044.49</v>
      </c>
      <c r="M176" s="54">
        <f t="shared" si="120"/>
        <v>206677.67</v>
      </c>
      <c r="N176" s="54">
        <f t="shared" si="120"/>
        <v>0</v>
      </c>
      <c r="O176" s="54">
        <f t="shared" si="120"/>
        <v>3372.2</v>
      </c>
      <c r="P176" s="54">
        <f t="shared" si="120"/>
        <v>178823.33000000002</v>
      </c>
      <c r="Q176" s="54">
        <f t="shared" si="120"/>
        <v>968313.05</v>
      </c>
      <c r="R176" s="54">
        <f t="shared" si="120"/>
        <v>0</v>
      </c>
      <c r="S176" s="54">
        <f t="shared" si="120"/>
        <v>0</v>
      </c>
      <c r="T176" s="54">
        <f t="shared" si="120"/>
        <v>155421.38</v>
      </c>
      <c r="U176" s="54">
        <f t="shared" si="120"/>
        <v>454788.36</v>
      </c>
      <c r="V176" s="54">
        <f t="shared" si="120"/>
        <v>0</v>
      </c>
      <c r="W176" s="54">
        <f t="shared" si="120"/>
        <v>0</v>
      </c>
      <c r="X176" s="54">
        <f t="shared" si="120"/>
        <v>0</v>
      </c>
      <c r="Y176" s="54">
        <f t="shared" si="120"/>
        <v>5184.9399999999996</v>
      </c>
      <c r="Z176" s="54">
        <f t="shared" si="120"/>
        <v>287132.56</v>
      </c>
      <c r="AA176" s="54">
        <f t="shared" si="120"/>
        <v>465983</v>
      </c>
      <c r="AB176" s="54">
        <f t="shared" si="120"/>
        <v>0</v>
      </c>
      <c r="AC176" s="54">
        <f t="shared" si="120"/>
        <v>152584.42000000001</v>
      </c>
      <c r="AD176" s="54">
        <f t="shared" si="120"/>
        <v>349025.45</v>
      </c>
      <c r="AE176" s="54">
        <f t="shared" si="120"/>
        <v>39826.67</v>
      </c>
      <c r="AF176" s="54">
        <f t="shared" si="120"/>
        <v>16452.91</v>
      </c>
      <c r="AG176" s="54">
        <f t="shared" si="120"/>
        <v>11125.55</v>
      </c>
      <c r="AH176" s="54">
        <f t="shared" si="120"/>
        <v>27381.699999999997</v>
      </c>
      <c r="AI176" s="54">
        <f t="shared" si="120"/>
        <v>14057.13</v>
      </c>
      <c r="AJ176" s="54">
        <f t="shared" si="120"/>
        <v>0</v>
      </c>
      <c r="AK176" s="54">
        <f t="shared" si="120"/>
        <v>5455.86</v>
      </c>
      <c r="AL176" s="54">
        <f t="shared" si="120"/>
        <v>2313.52</v>
      </c>
      <c r="AM176" s="54">
        <f t="shared" si="120"/>
        <v>0</v>
      </c>
      <c r="AN176" s="54">
        <f t="shared" si="120"/>
        <v>0</v>
      </c>
      <c r="AO176" s="54">
        <f t="shared" si="120"/>
        <v>0</v>
      </c>
      <c r="AP176" s="54">
        <f t="shared" si="120"/>
        <v>0</v>
      </c>
      <c r="AQ176" s="54">
        <f t="shared" si="120"/>
        <v>0</v>
      </c>
      <c r="AR176" s="54">
        <f t="shared" si="120"/>
        <v>0</v>
      </c>
      <c r="AS176" s="54">
        <f t="shared" si="120"/>
        <v>0</v>
      </c>
      <c r="AT176" s="54">
        <f t="shared" si="120"/>
        <v>0</v>
      </c>
      <c r="AU176" s="54">
        <f t="shared" si="120"/>
        <v>0</v>
      </c>
      <c r="AV176" s="54">
        <f t="shared" si="120"/>
        <v>0</v>
      </c>
      <c r="AW176" s="54">
        <f t="shared" si="120"/>
        <v>0</v>
      </c>
      <c r="AX176" s="54">
        <f t="shared" si="120"/>
        <v>0</v>
      </c>
      <c r="AY176" s="54">
        <f t="shared" si="120"/>
        <v>0</v>
      </c>
      <c r="AZ176" s="54">
        <f t="shared" si="120"/>
        <v>0</v>
      </c>
      <c r="BA176" s="54">
        <f t="shared" si="120"/>
        <v>0</v>
      </c>
      <c r="BB176" s="54">
        <f t="shared" si="120"/>
        <v>0</v>
      </c>
      <c r="BC176" s="54">
        <f t="shared" si="120"/>
        <v>0</v>
      </c>
      <c r="BD176" s="54">
        <f t="shared" si="120"/>
        <v>0</v>
      </c>
      <c r="BE176" s="54">
        <f t="shared" si="120"/>
        <v>0</v>
      </c>
      <c r="BF176" s="54">
        <f t="shared" si="120"/>
        <v>0</v>
      </c>
      <c r="BG176" s="54">
        <f t="shared" si="120"/>
        <v>0</v>
      </c>
      <c r="BH176" s="54">
        <f t="shared" si="120"/>
        <v>0</v>
      </c>
      <c r="BI176" s="54">
        <f t="shared" si="120"/>
        <v>0</v>
      </c>
      <c r="BJ176" s="54">
        <f t="shared" si="120"/>
        <v>0</v>
      </c>
      <c r="BK176" s="54">
        <f t="shared" si="120"/>
        <v>0</v>
      </c>
      <c r="BL176" s="54">
        <f t="shared" si="120"/>
        <v>0</v>
      </c>
      <c r="BM176" s="54">
        <f t="shared" si="120"/>
        <v>0</v>
      </c>
      <c r="BN176" s="54">
        <f t="shared" si="120"/>
        <v>0</v>
      </c>
      <c r="BO176" s="54">
        <f t="shared" si="120"/>
        <v>0</v>
      </c>
      <c r="BP176" s="54">
        <f t="shared" si="120"/>
        <v>0</v>
      </c>
      <c r="BQ176" s="54">
        <f t="shared" si="120"/>
        <v>0</v>
      </c>
      <c r="BR176" s="54">
        <f t="shared" si="120"/>
        <v>0</v>
      </c>
      <c r="BS176" s="54">
        <f t="shared" si="120"/>
        <v>0</v>
      </c>
      <c r="BT176" s="54">
        <f t="shared" si="120"/>
        <v>0</v>
      </c>
      <c r="BU176" s="54">
        <f t="shared" si="120"/>
        <v>0</v>
      </c>
      <c r="BV176" s="54">
        <f t="shared" si="120"/>
        <v>0</v>
      </c>
      <c r="BW176" s="54">
        <f t="shared" si="120"/>
        <v>0</v>
      </c>
      <c r="BX176" s="54">
        <f t="shared" ref="BX176:CF176" si="121">SUM(BX177,BX184)</f>
        <v>0</v>
      </c>
      <c r="BY176" s="54">
        <f t="shared" si="121"/>
        <v>0</v>
      </c>
      <c r="BZ176" s="54">
        <f t="shared" si="121"/>
        <v>0</v>
      </c>
      <c r="CA176" s="54">
        <f t="shared" si="121"/>
        <v>0</v>
      </c>
      <c r="CB176" s="54">
        <f t="shared" si="121"/>
        <v>0</v>
      </c>
      <c r="CC176" s="54">
        <f t="shared" si="121"/>
        <v>0</v>
      </c>
      <c r="CD176" s="54">
        <f t="shared" si="121"/>
        <v>0</v>
      </c>
      <c r="CE176" s="54">
        <f t="shared" si="121"/>
        <v>0</v>
      </c>
      <c r="CF176" s="54">
        <f t="shared" si="121"/>
        <v>0</v>
      </c>
      <c r="CG176" s="55">
        <f>SUM(CG177,CG184)</f>
        <v>0</v>
      </c>
      <c r="CH176" s="18"/>
      <c r="CI176" s="19"/>
      <c r="CK176" s="46"/>
    </row>
    <row r="177" spans="1:89" ht="14.1" customHeight="1" x14ac:dyDescent="0.3">
      <c r="A177" s="47">
        <f t="shared" si="98"/>
        <v>176</v>
      </c>
      <c r="B177" s="63"/>
      <c r="C177" s="63"/>
      <c r="D177" s="63"/>
      <c r="E177" s="94" t="s">
        <v>15</v>
      </c>
      <c r="F177" s="95" t="s">
        <v>14</v>
      </c>
      <c r="G177" s="95"/>
      <c r="H177" s="93"/>
      <c r="I177" s="63"/>
      <c r="J177" s="53">
        <f t="shared" si="99"/>
        <v>1325429.9500000002</v>
      </c>
      <c r="K177" s="54">
        <f>SUM(K178:K183)</f>
        <v>0</v>
      </c>
      <c r="L177" s="54">
        <f t="shared" ref="L177:CG177" si="122">SUM(L178:L183)</f>
        <v>728.18</v>
      </c>
      <c r="M177" s="54">
        <f t="shared" si="122"/>
        <v>30116.730000000003</v>
      </c>
      <c r="N177" s="54">
        <f t="shared" si="122"/>
        <v>0</v>
      </c>
      <c r="O177" s="54">
        <f t="shared" si="122"/>
        <v>0</v>
      </c>
      <c r="P177" s="54">
        <f t="shared" si="122"/>
        <v>101871.72</v>
      </c>
      <c r="Q177" s="54">
        <f t="shared" si="122"/>
        <v>194793.53999999998</v>
      </c>
      <c r="R177" s="54">
        <f t="shared" si="122"/>
        <v>0</v>
      </c>
      <c r="S177" s="54">
        <f t="shared" si="122"/>
        <v>0</v>
      </c>
      <c r="T177" s="54">
        <f t="shared" si="122"/>
        <v>26128.2</v>
      </c>
      <c r="U177" s="54">
        <f t="shared" si="122"/>
        <v>64387.35</v>
      </c>
      <c r="V177" s="54">
        <f t="shared" si="122"/>
        <v>0</v>
      </c>
      <c r="W177" s="54">
        <f t="shared" si="122"/>
        <v>0</v>
      </c>
      <c r="X177" s="54">
        <f t="shared" si="122"/>
        <v>0</v>
      </c>
      <c r="Y177" s="54">
        <f t="shared" si="122"/>
        <v>5184.9399999999996</v>
      </c>
      <c r="Z177" s="54">
        <f t="shared" si="122"/>
        <v>216335.9</v>
      </c>
      <c r="AA177" s="54">
        <f t="shared" si="122"/>
        <v>357720.43</v>
      </c>
      <c r="AB177" s="54">
        <f t="shared" si="122"/>
        <v>0</v>
      </c>
      <c r="AC177" s="54">
        <f t="shared" si="122"/>
        <v>88766.94</v>
      </c>
      <c r="AD177" s="54">
        <f t="shared" si="122"/>
        <v>212396.38</v>
      </c>
      <c r="AE177" s="54">
        <f t="shared" si="122"/>
        <v>2754.82</v>
      </c>
      <c r="AF177" s="54">
        <f t="shared" si="122"/>
        <v>2743.12</v>
      </c>
      <c r="AG177" s="54">
        <f t="shared" si="122"/>
        <v>3063.75</v>
      </c>
      <c r="AH177" s="54">
        <f t="shared" si="122"/>
        <v>17160.449999999997</v>
      </c>
      <c r="AI177" s="54">
        <f t="shared" si="122"/>
        <v>1277.5</v>
      </c>
      <c r="AJ177" s="54">
        <f t="shared" si="122"/>
        <v>0</v>
      </c>
      <c r="AK177" s="54">
        <f t="shared" si="122"/>
        <v>0</v>
      </c>
      <c r="AL177" s="54">
        <f t="shared" si="122"/>
        <v>0</v>
      </c>
      <c r="AM177" s="54">
        <f t="shared" si="122"/>
        <v>0</v>
      </c>
      <c r="AN177" s="54">
        <f t="shared" si="122"/>
        <v>0</v>
      </c>
      <c r="AO177" s="54">
        <f t="shared" si="122"/>
        <v>0</v>
      </c>
      <c r="AP177" s="54">
        <f t="shared" si="122"/>
        <v>0</v>
      </c>
      <c r="AQ177" s="54">
        <f t="shared" si="122"/>
        <v>0</v>
      </c>
      <c r="AR177" s="54">
        <f t="shared" si="122"/>
        <v>0</v>
      </c>
      <c r="AS177" s="54">
        <f t="shared" si="122"/>
        <v>0</v>
      </c>
      <c r="AT177" s="54">
        <f t="shared" si="122"/>
        <v>0</v>
      </c>
      <c r="AU177" s="54">
        <f t="shared" si="122"/>
        <v>0</v>
      </c>
      <c r="AV177" s="54">
        <f t="shared" si="122"/>
        <v>0</v>
      </c>
      <c r="AW177" s="54">
        <f t="shared" si="122"/>
        <v>0</v>
      </c>
      <c r="AX177" s="54">
        <f t="shared" si="122"/>
        <v>0</v>
      </c>
      <c r="AY177" s="54">
        <f t="shared" si="122"/>
        <v>0</v>
      </c>
      <c r="AZ177" s="54">
        <f t="shared" si="122"/>
        <v>0</v>
      </c>
      <c r="BA177" s="54">
        <f t="shared" si="122"/>
        <v>0</v>
      </c>
      <c r="BB177" s="54">
        <f t="shared" si="122"/>
        <v>0</v>
      </c>
      <c r="BC177" s="54">
        <f t="shared" si="122"/>
        <v>0</v>
      </c>
      <c r="BD177" s="54">
        <f t="shared" si="122"/>
        <v>0</v>
      </c>
      <c r="BE177" s="54">
        <f t="shared" si="122"/>
        <v>0</v>
      </c>
      <c r="BF177" s="54">
        <f t="shared" si="122"/>
        <v>0</v>
      </c>
      <c r="BG177" s="54">
        <f t="shared" si="122"/>
        <v>0</v>
      </c>
      <c r="BH177" s="54">
        <f t="shared" si="122"/>
        <v>0</v>
      </c>
      <c r="BI177" s="54">
        <f t="shared" si="122"/>
        <v>0</v>
      </c>
      <c r="BJ177" s="54">
        <f t="shared" si="122"/>
        <v>0</v>
      </c>
      <c r="BK177" s="54">
        <f t="shared" si="122"/>
        <v>0</v>
      </c>
      <c r="BL177" s="54">
        <f t="shared" si="122"/>
        <v>0</v>
      </c>
      <c r="BM177" s="54">
        <f t="shared" si="122"/>
        <v>0</v>
      </c>
      <c r="BN177" s="54">
        <f t="shared" si="122"/>
        <v>0</v>
      </c>
      <c r="BO177" s="54">
        <f t="shared" si="122"/>
        <v>0</v>
      </c>
      <c r="BP177" s="54">
        <f t="shared" si="122"/>
        <v>0</v>
      </c>
      <c r="BQ177" s="54">
        <f t="shared" si="122"/>
        <v>0</v>
      </c>
      <c r="BR177" s="54">
        <f t="shared" si="122"/>
        <v>0</v>
      </c>
      <c r="BS177" s="54">
        <f t="shared" si="122"/>
        <v>0</v>
      </c>
      <c r="BT177" s="54">
        <f t="shared" si="122"/>
        <v>0</v>
      </c>
      <c r="BU177" s="54">
        <f t="shared" si="122"/>
        <v>0</v>
      </c>
      <c r="BV177" s="54">
        <f t="shared" si="122"/>
        <v>0</v>
      </c>
      <c r="BW177" s="54">
        <f t="shared" si="122"/>
        <v>0</v>
      </c>
      <c r="BX177" s="54">
        <f t="shared" si="122"/>
        <v>0</v>
      </c>
      <c r="BY177" s="54">
        <f t="shared" si="122"/>
        <v>0</v>
      </c>
      <c r="BZ177" s="54">
        <f t="shared" si="122"/>
        <v>0</v>
      </c>
      <c r="CA177" s="54">
        <f t="shared" si="122"/>
        <v>0</v>
      </c>
      <c r="CB177" s="54">
        <f t="shared" si="122"/>
        <v>0</v>
      </c>
      <c r="CC177" s="54">
        <f t="shared" si="122"/>
        <v>0</v>
      </c>
      <c r="CD177" s="54">
        <f t="shared" si="122"/>
        <v>0</v>
      </c>
      <c r="CE177" s="54">
        <f t="shared" si="122"/>
        <v>0</v>
      </c>
      <c r="CF177" s="54">
        <f t="shared" si="122"/>
        <v>0</v>
      </c>
      <c r="CG177" s="55">
        <f t="shared" si="122"/>
        <v>0</v>
      </c>
      <c r="CH177" s="18"/>
      <c r="CI177" s="19"/>
      <c r="CK177" s="46"/>
    </row>
    <row r="178" spans="1:89" ht="14.1" customHeight="1" x14ac:dyDescent="0.3">
      <c r="A178" s="47">
        <f t="shared" si="98"/>
        <v>177</v>
      </c>
      <c r="B178" s="63"/>
      <c r="C178" s="63"/>
      <c r="D178" s="63"/>
      <c r="E178" s="96"/>
      <c r="F178" s="97" t="s">
        <v>35</v>
      </c>
      <c r="G178" s="96" t="s">
        <v>90</v>
      </c>
      <c r="H178" s="96"/>
      <c r="I178" s="63"/>
      <c r="J178" s="53">
        <f t="shared" si="99"/>
        <v>222615.91999999998</v>
      </c>
      <c r="K178" s="64"/>
      <c r="L178" s="64">
        <v>361.53</v>
      </c>
      <c r="M178" s="64">
        <v>3764.01</v>
      </c>
      <c r="N178" s="64"/>
      <c r="O178" s="64"/>
      <c r="P178" s="64">
        <v>20288.79</v>
      </c>
      <c r="Q178" s="64">
        <v>101294</v>
      </c>
      <c r="R178" s="64"/>
      <c r="S178" s="64"/>
      <c r="T178" s="64"/>
      <c r="U178" s="64"/>
      <c r="V178" s="64"/>
      <c r="W178" s="64"/>
      <c r="X178" s="64"/>
      <c r="Y178" s="64"/>
      <c r="Z178" s="64">
        <v>48540.53</v>
      </c>
      <c r="AA178" s="64">
        <v>43744.93</v>
      </c>
      <c r="AB178" s="64"/>
      <c r="AC178" s="64"/>
      <c r="AD178" s="64"/>
      <c r="AE178" s="64">
        <v>643.9</v>
      </c>
      <c r="AF178" s="64">
        <v>226.5</v>
      </c>
      <c r="AG178" s="64">
        <v>428.78</v>
      </c>
      <c r="AH178" s="64">
        <v>3322.95</v>
      </c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5"/>
      <c r="CH178" s="18"/>
      <c r="CI178" s="19"/>
      <c r="CK178" s="46"/>
    </row>
    <row r="179" spans="1:89" ht="14.1" customHeight="1" x14ac:dyDescent="0.3">
      <c r="A179" s="47">
        <f t="shared" si="98"/>
        <v>178</v>
      </c>
      <c r="B179" s="63"/>
      <c r="C179" s="63"/>
      <c r="D179" s="63"/>
      <c r="E179" s="96"/>
      <c r="F179" s="97" t="s">
        <v>47</v>
      </c>
      <c r="G179" s="96" t="s">
        <v>91</v>
      </c>
      <c r="H179" s="96"/>
      <c r="I179" s="63"/>
      <c r="J179" s="53">
        <f t="shared" si="99"/>
        <v>906444.06</v>
      </c>
      <c r="K179" s="64"/>
      <c r="L179" s="64">
        <v>366.65</v>
      </c>
      <c r="M179" s="64">
        <v>18638.25</v>
      </c>
      <c r="N179" s="64"/>
      <c r="O179" s="64"/>
      <c r="P179" s="64">
        <v>81582.929999999993</v>
      </c>
      <c r="Q179" s="64">
        <v>26781.71</v>
      </c>
      <c r="R179" s="64"/>
      <c r="S179" s="64"/>
      <c r="T179" s="64">
        <v>26128.2</v>
      </c>
      <c r="U179" s="64">
        <v>64387.35</v>
      </c>
      <c r="V179" s="64"/>
      <c r="W179" s="64"/>
      <c r="X179" s="64"/>
      <c r="Y179" s="64"/>
      <c r="Z179" s="64">
        <v>167795.37</v>
      </c>
      <c r="AA179" s="64">
        <v>211162.87</v>
      </c>
      <c r="AB179" s="64"/>
      <c r="AC179" s="64">
        <v>88766.94</v>
      </c>
      <c r="AD179" s="64">
        <v>212396.38</v>
      </c>
      <c r="AE179" s="64">
        <v>2110.92</v>
      </c>
      <c r="AF179" s="64">
        <v>609.03</v>
      </c>
      <c r="AG179" s="64">
        <v>458.76</v>
      </c>
      <c r="AH179" s="64">
        <v>5258.7</v>
      </c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5"/>
      <c r="CH179" s="18"/>
      <c r="CI179" s="19"/>
      <c r="CK179" s="46"/>
    </row>
    <row r="180" spans="1:89" ht="14.1" customHeight="1" x14ac:dyDescent="0.3">
      <c r="A180" s="47">
        <f t="shared" si="98"/>
        <v>179</v>
      </c>
      <c r="B180" s="63"/>
      <c r="C180" s="63"/>
      <c r="D180" s="63"/>
      <c r="E180" s="96"/>
      <c r="F180" s="97" t="s">
        <v>69</v>
      </c>
      <c r="G180" s="96" t="s">
        <v>92</v>
      </c>
      <c r="H180" s="96"/>
      <c r="I180" s="63"/>
      <c r="J180" s="53">
        <f t="shared" si="99"/>
        <v>196369.96999999997</v>
      </c>
      <c r="K180" s="64"/>
      <c r="L180" s="64"/>
      <c r="M180" s="64">
        <v>7714.47</v>
      </c>
      <c r="N180" s="64"/>
      <c r="O180" s="64"/>
      <c r="P180" s="64"/>
      <c r="Q180" s="64">
        <v>66717.83</v>
      </c>
      <c r="R180" s="64"/>
      <c r="S180" s="64"/>
      <c r="T180" s="64"/>
      <c r="U180" s="64"/>
      <c r="V180" s="64"/>
      <c r="W180" s="64"/>
      <c r="X180" s="64"/>
      <c r="Y180" s="64">
        <v>5184.9399999999996</v>
      </c>
      <c r="Z180" s="64"/>
      <c r="AA180" s="64">
        <v>102812.63</v>
      </c>
      <c r="AB180" s="64"/>
      <c r="AC180" s="64"/>
      <c r="AD180" s="64"/>
      <c r="AE180" s="64"/>
      <c r="AF180" s="64">
        <v>1907.59</v>
      </c>
      <c r="AG180" s="64">
        <v>2176.21</v>
      </c>
      <c r="AH180" s="64">
        <v>8578.7999999999993</v>
      </c>
      <c r="AI180" s="64">
        <v>1277.5</v>
      </c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5"/>
      <c r="CH180" s="18"/>
      <c r="CI180" s="19"/>
      <c r="CK180" s="46"/>
    </row>
    <row r="181" spans="1:89" ht="14.1" customHeight="1" x14ac:dyDescent="0.3">
      <c r="A181" s="47">
        <f t="shared" si="98"/>
        <v>180</v>
      </c>
      <c r="B181" s="63"/>
      <c r="C181" s="63"/>
      <c r="D181" s="63"/>
      <c r="E181" s="96"/>
      <c r="F181" s="97" t="s">
        <v>71</v>
      </c>
      <c r="G181" s="96" t="s">
        <v>93</v>
      </c>
      <c r="H181" s="96"/>
      <c r="I181" s="63"/>
      <c r="J181" s="53">
        <f t="shared" si="99"/>
        <v>0</v>
      </c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5"/>
      <c r="CH181" s="18"/>
      <c r="CI181" s="19"/>
      <c r="CK181" s="46"/>
    </row>
    <row r="182" spans="1:89" ht="14.1" customHeight="1" x14ac:dyDescent="0.3">
      <c r="A182" s="47">
        <f t="shared" si="98"/>
        <v>181</v>
      </c>
      <c r="B182" s="63"/>
      <c r="C182" s="63"/>
      <c r="D182" s="63"/>
      <c r="E182" s="96"/>
      <c r="F182" s="97" t="s">
        <v>94</v>
      </c>
      <c r="G182" s="96" t="s">
        <v>95</v>
      </c>
      <c r="H182" s="96"/>
      <c r="I182" s="63"/>
      <c r="J182" s="53">
        <f t="shared" si="99"/>
        <v>0</v>
      </c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5"/>
      <c r="CH182" s="18"/>
      <c r="CI182" s="19"/>
      <c r="CK182" s="46"/>
    </row>
    <row r="183" spans="1:89" ht="14.1" customHeight="1" x14ac:dyDescent="0.3">
      <c r="A183" s="47">
        <f t="shared" si="98"/>
        <v>182</v>
      </c>
      <c r="B183" s="63"/>
      <c r="C183" s="63"/>
      <c r="D183" s="63"/>
      <c r="E183" s="96"/>
      <c r="F183" s="97" t="s">
        <v>96</v>
      </c>
      <c r="G183" s="96" t="s">
        <v>6</v>
      </c>
      <c r="H183" s="96"/>
      <c r="I183" s="63"/>
      <c r="J183" s="53">
        <f t="shared" si="99"/>
        <v>0</v>
      </c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5"/>
      <c r="CH183" s="18"/>
      <c r="CI183" s="19"/>
      <c r="CK183" s="46"/>
    </row>
    <row r="184" spans="1:89" ht="14.1" customHeight="1" x14ac:dyDescent="0.3">
      <c r="A184" s="47">
        <f t="shared" si="98"/>
        <v>183</v>
      </c>
      <c r="B184" s="63"/>
      <c r="C184" s="63"/>
      <c r="D184" s="63"/>
      <c r="E184" s="94" t="s">
        <v>17</v>
      </c>
      <c r="F184" s="98" t="s">
        <v>30</v>
      </c>
      <c r="G184" s="99"/>
      <c r="H184" s="93"/>
      <c r="I184" s="63"/>
      <c r="J184" s="53">
        <f t="shared" si="99"/>
        <v>2028534.2400000002</v>
      </c>
      <c r="K184" s="54">
        <f>SUM(K185:K188)</f>
        <v>0</v>
      </c>
      <c r="L184" s="54">
        <f t="shared" ref="L184:CG184" si="123">SUM(L185:L188)</f>
        <v>9316.31</v>
      </c>
      <c r="M184" s="54">
        <f t="shared" si="123"/>
        <v>176560.94</v>
      </c>
      <c r="N184" s="54">
        <f t="shared" si="123"/>
        <v>0</v>
      </c>
      <c r="O184" s="54">
        <f t="shared" si="123"/>
        <v>3372.2</v>
      </c>
      <c r="P184" s="54">
        <f t="shared" si="123"/>
        <v>76951.61</v>
      </c>
      <c r="Q184" s="54">
        <f t="shared" si="123"/>
        <v>773519.51</v>
      </c>
      <c r="R184" s="54">
        <f t="shared" si="123"/>
        <v>0</v>
      </c>
      <c r="S184" s="54">
        <f t="shared" si="123"/>
        <v>0</v>
      </c>
      <c r="T184" s="54">
        <f t="shared" si="123"/>
        <v>129293.18</v>
      </c>
      <c r="U184" s="54">
        <f t="shared" si="123"/>
        <v>390401.01</v>
      </c>
      <c r="V184" s="54">
        <f t="shared" si="123"/>
        <v>0</v>
      </c>
      <c r="W184" s="54">
        <f t="shared" si="123"/>
        <v>0</v>
      </c>
      <c r="X184" s="54">
        <f t="shared" si="123"/>
        <v>0</v>
      </c>
      <c r="Y184" s="54">
        <f t="shared" si="123"/>
        <v>0</v>
      </c>
      <c r="Z184" s="54">
        <f t="shared" si="123"/>
        <v>70796.66</v>
      </c>
      <c r="AA184" s="54">
        <f t="shared" si="123"/>
        <v>108262.57</v>
      </c>
      <c r="AB184" s="54">
        <f t="shared" si="123"/>
        <v>0</v>
      </c>
      <c r="AC184" s="54">
        <f t="shared" si="123"/>
        <v>63817.48</v>
      </c>
      <c r="AD184" s="54">
        <f t="shared" si="123"/>
        <v>136629.07</v>
      </c>
      <c r="AE184" s="54">
        <f t="shared" si="123"/>
        <v>37071.85</v>
      </c>
      <c r="AF184" s="54">
        <f t="shared" si="123"/>
        <v>13709.79</v>
      </c>
      <c r="AG184" s="54">
        <f t="shared" si="123"/>
        <v>8061.8</v>
      </c>
      <c r="AH184" s="54">
        <f t="shared" si="123"/>
        <v>10221.25</v>
      </c>
      <c r="AI184" s="54">
        <f t="shared" si="123"/>
        <v>12779.63</v>
      </c>
      <c r="AJ184" s="54">
        <f t="shared" si="123"/>
        <v>0</v>
      </c>
      <c r="AK184" s="54">
        <f t="shared" si="123"/>
        <v>5455.86</v>
      </c>
      <c r="AL184" s="54">
        <f t="shared" si="123"/>
        <v>2313.52</v>
      </c>
      <c r="AM184" s="54">
        <f t="shared" si="123"/>
        <v>0</v>
      </c>
      <c r="AN184" s="54">
        <f t="shared" si="123"/>
        <v>0</v>
      </c>
      <c r="AO184" s="54">
        <f t="shared" si="123"/>
        <v>0</v>
      </c>
      <c r="AP184" s="54">
        <f t="shared" si="123"/>
        <v>0</v>
      </c>
      <c r="AQ184" s="54">
        <f t="shared" si="123"/>
        <v>0</v>
      </c>
      <c r="AR184" s="54">
        <f t="shared" si="123"/>
        <v>0</v>
      </c>
      <c r="AS184" s="54">
        <f t="shared" si="123"/>
        <v>0</v>
      </c>
      <c r="AT184" s="54">
        <f t="shared" si="123"/>
        <v>0</v>
      </c>
      <c r="AU184" s="54">
        <f t="shared" si="123"/>
        <v>0</v>
      </c>
      <c r="AV184" s="54">
        <f t="shared" si="123"/>
        <v>0</v>
      </c>
      <c r="AW184" s="54">
        <f t="shared" si="123"/>
        <v>0</v>
      </c>
      <c r="AX184" s="54">
        <f t="shared" si="123"/>
        <v>0</v>
      </c>
      <c r="AY184" s="54">
        <f t="shared" si="123"/>
        <v>0</v>
      </c>
      <c r="AZ184" s="54">
        <f t="shared" si="123"/>
        <v>0</v>
      </c>
      <c r="BA184" s="54">
        <f t="shared" si="123"/>
        <v>0</v>
      </c>
      <c r="BB184" s="54">
        <f t="shared" si="123"/>
        <v>0</v>
      </c>
      <c r="BC184" s="54">
        <f t="shared" si="123"/>
        <v>0</v>
      </c>
      <c r="BD184" s="54">
        <f t="shared" si="123"/>
        <v>0</v>
      </c>
      <c r="BE184" s="54">
        <f t="shared" si="123"/>
        <v>0</v>
      </c>
      <c r="BF184" s="54">
        <f t="shared" si="123"/>
        <v>0</v>
      </c>
      <c r="BG184" s="54">
        <f t="shared" si="123"/>
        <v>0</v>
      </c>
      <c r="BH184" s="54">
        <f t="shared" si="123"/>
        <v>0</v>
      </c>
      <c r="BI184" s="54">
        <f t="shared" si="123"/>
        <v>0</v>
      </c>
      <c r="BJ184" s="54">
        <f t="shared" si="123"/>
        <v>0</v>
      </c>
      <c r="BK184" s="54">
        <f t="shared" si="123"/>
        <v>0</v>
      </c>
      <c r="BL184" s="54">
        <f t="shared" si="123"/>
        <v>0</v>
      </c>
      <c r="BM184" s="54">
        <f t="shared" si="123"/>
        <v>0</v>
      </c>
      <c r="BN184" s="54">
        <f t="shared" si="123"/>
        <v>0</v>
      </c>
      <c r="BO184" s="54">
        <f t="shared" si="123"/>
        <v>0</v>
      </c>
      <c r="BP184" s="54">
        <f t="shared" si="123"/>
        <v>0</v>
      </c>
      <c r="BQ184" s="54">
        <f t="shared" si="123"/>
        <v>0</v>
      </c>
      <c r="BR184" s="54">
        <f t="shared" si="123"/>
        <v>0</v>
      </c>
      <c r="BS184" s="54">
        <f t="shared" si="123"/>
        <v>0</v>
      </c>
      <c r="BT184" s="54">
        <f t="shared" si="123"/>
        <v>0</v>
      </c>
      <c r="BU184" s="54">
        <f t="shared" si="123"/>
        <v>0</v>
      </c>
      <c r="BV184" s="54">
        <f t="shared" si="123"/>
        <v>0</v>
      </c>
      <c r="BW184" s="54">
        <f t="shared" si="123"/>
        <v>0</v>
      </c>
      <c r="BX184" s="54">
        <f t="shared" si="123"/>
        <v>0</v>
      </c>
      <c r="BY184" s="54">
        <f t="shared" si="123"/>
        <v>0</v>
      </c>
      <c r="BZ184" s="54">
        <f t="shared" si="123"/>
        <v>0</v>
      </c>
      <c r="CA184" s="54">
        <f t="shared" si="123"/>
        <v>0</v>
      </c>
      <c r="CB184" s="54">
        <f t="shared" si="123"/>
        <v>0</v>
      </c>
      <c r="CC184" s="54">
        <f t="shared" si="123"/>
        <v>0</v>
      </c>
      <c r="CD184" s="54">
        <f t="shared" si="123"/>
        <v>0</v>
      </c>
      <c r="CE184" s="54">
        <f t="shared" si="123"/>
        <v>0</v>
      </c>
      <c r="CF184" s="54">
        <f t="shared" si="123"/>
        <v>0</v>
      </c>
      <c r="CG184" s="55">
        <f t="shared" si="123"/>
        <v>0</v>
      </c>
      <c r="CH184" s="18"/>
      <c r="CI184" s="19"/>
      <c r="CK184" s="46"/>
    </row>
    <row r="185" spans="1:89" ht="14.1" customHeight="1" x14ac:dyDescent="0.3">
      <c r="A185" s="47">
        <f t="shared" si="98"/>
        <v>184</v>
      </c>
      <c r="B185" s="63"/>
      <c r="C185" s="63"/>
      <c r="D185" s="63"/>
      <c r="E185" s="96"/>
      <c r="F185" s="97" t="s">
        <v>35</v>
      </c>
      <c r="G185" s="96" t="s">
        <v>97</v>
      </c>
      <c r="H185" s="96"/>
      <c r="I185" s="63"/>
      <c r="J185" s="53">
        <f t="shared" si="99"/>
        <v>2024301.7600000002</v>
      </c>
      <c r="K185" s="64"/>
      <c r="L185" s="64">
        <v>9316.31</v>
      </c>
      <c r="M185" s="64">
        <v>176560.94</v>
      </c>
      <c r="N185" s="64"/>
      <c r="O185" s="64">
        <v>3372.2</v>
      </c>
      <c r="P185" s="64">
        <v>76951.61</v>
      </c>
      <c r="Q185" s="64">
        <v>773519.51</v>
      </c>
      <c r="R185" s="64"/>
      <c r="S185" s="64"/>
      <c r="T185" s="64">
        <v>129293.18</v>
      </c>
      <c r="U185" s="64">
        <v>390401.01</v>
      </c>
      <c r="V185" s="64"/>
      <c r="W185" s="64"/>
      <c r="X185" s="64"/>
      <c r="Y185" s="64"/>
      <c r="Z185" s="64">
        <v>70796.66</v>
      </c>
      <c r="AA185" s="64">
        <v>108262.57</v>
      </c>
      <c r="AB185" s="64"/>
      <c r="AC185" s="64">
        <v>63817.48</v>
      </c>
      <c r="AD185" s="64">
        <v>136629.07</v>
      </c>
      <c r="AE185" s="64">
        <v>37071.85</v>
      </c>
      <c r="AF185" s="64">
        <v>13709.79</v>
      </c>
      <c r="AG185" s="64">
        <v>8061.8</v>
      </c>
      <c r="AH185" s="64">
        <v>10221.25</v>
      </c>
      <c r="AI185" s="64">
        <v>8547.15</v>
      </c>
      <c r="AJ185" s="64"/>
      <c r="AK185" s="64">
        <v>5455.86</v>
      </c>
      <c r="AL185" s="64">
        <v>2313.52</v>
      </c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5"/>
      <c r="CH185" s="18"/>
      <c r="CI185" s="19"/>
      <c r="CK185" s="46"/>
    </row>
    <row r="186" spans="1:89" ht="14.1" customHeight="1" x14ac:dyDescent="0.3">
      <c r="A186" s="47">
        <f t="shared" si="98"/>
        <v>185</v>
      </c>
      <c r="B186" s="63"/>
      <c r="C186" s="63"/>
      <c r="D186" s="63"/>
      <c r="E186" s="96"/>
      <c r="F186" s="97" t="s">
        <v>47</v>
      </c>
      <c r="G186" s="96" t="s">
        <v>98</v>
      </c>
      <c r="H186" s="96"/>
      <c r="I186" s="63"/>
      <c r="J186" s="53">
        <f t="shared" si="99"/>
        <v>4232.4799999999996</v>
      </c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>
        <v>4232.4799999999996</v>
      </c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5"/>
      <c r="CH186" s="18"/>
      <c r="CI186" s="19"/>
      <c r="CK186" s="46"/>
    </row>
    <row r="187" spans="1:89" ht="14.1" customHeight="1" x14ac:dyDescent="0.3">
      <c r="A187" s="47">
        <f t="shared" si="98"/>
        <v>186</v>
      </c>
      <c r="B187" s="63"/>
      <c r="C187" s="63"/>
      <c r="D187" s="63"/>
      <c r="E187" s="96"/>
      <c r="F187" s="97" t="s">
        <v>69</v>
      </c>
      <c r="G187" s="96" t="s">
        <v>95</v>
      </c>
      <c r="H187" s="96"/>
      <c r="I187" s="63"/>
      <c r="J187" s="53">
        <f t="shared" si="99"/>
        <v>0</v>
      </c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5"/>
      <c r="CH187" s="18"/>
      <c r="CI187" s="19"/>
      <c r="CK187" s="46">
        <f>IF(J188&gt;0,1,0)</f>
        <v>0</v>
      </c>
    </row>
    <row r="188" spans="1:89" s="46" customFormat="1" ht="14.1" customHeight="1" x14ac:dyDescent="0.3">
      <c r="A188" s="47">
        <f t="shared" si="98"/>
        <v>187</v>
      </c>
      <c r="B188" s="63"/>
      <c r="C188" s="63"/>
      <c r="D188" s="63"/>
      <c r="E188" s="96"/>
      <c r="F188" s="97" t="s">
        <v>71</v>
      </c>
      <c r="G188" s="96" t="s">
        <v>6</v>
      </c>
      <c r="H188" s="96"/>
      <c r="I188" s="63"/>
      <c r="J188" s="53">
        <f t="shared" si="99"/>
        <v>0</v>
      </c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5"/>
      <c r="CH188" s="9"/>
      <c r="CI188" s="10"/>
      <c r="CK188" s="46">
        <v>1</v>
      </c>
    </row>
    <row r="189" spans="1:89" ht="14.1" customHeight="1" x14ac:dyDescent="0.3">
      <c r="A189" s="47">
        <f t="shared" si="98"/>
        <v>188</v>
      </c>
      <c r="B189" s="68"/>
      <c r="C189" s="68"/>
      <c r="D189" s="68"/>
      <c r="E189" s="68"/>
      <c r="F189" s="68"/>
      <c r="G189" s="68"/>
      <c r="H189" s="68"/>
      <c r="I189" s="69"/>
      <c r="J189" s="70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2"/>
      <c r="CH189" s="18"/>
      <c r="CI189" s="19"/>
      <c r="CK189" s="46">
        <f>IF(J190&gt;0,1,0)</f>
        <v>1</v>
      </c>
    </row>
    <row r="190" spans="1:89" ht="14.1" customHeight="1" x14ac:dyDescent="0.3">
      <c r="A190" s="47">
        <f t="shared" si="98"/>
        <v>189</v>
      </c>
      <c r="B190" s="63"/>
      <c r="C190" s="48"/>
      <c r="D190" s="48" t="s">
        <v>99</v>
      </c>
      <c r="E190" s="58" t="s">
        <v>100</v>
      </c>
      <c r="F190" s="49"/>
      <c r="G190" s="48"/>
      <c r="H190" s="48"/>
      <c r="I190" s="48"/>
      <c r="J190" s="53">
        <f t="shared" si="99"/>
        <v>542470.06999999995</v>
      </c>
      <c r="K190" s="54">
        <f>SUM(K191,K192)</f>
        <v>0</v>
      </c>
      <c r="L190" s="54">
        <f t="shared" ref="L190:BW190" si="124">SUM(L191,L192)</f>
        <v>1059.22</v>
      </c>
      <c r="M190" s="54">
        <f t="shared" si="124"/>
        <v>33416.76</v>
      </c>
      <c r="N190" s="54">
        <f t="shared" si="124"/>
        <v>0</v>
      </c>
      <c r="O190" s="54">
        <f t="shared" si="124"/>
        <v>994.09</v>
      </c>
      <c r="P190" s="54">
        <f t="shared" si="124"/>
        <v>2322.6099999999997</v>
      </c>
      <c r="Q190" s="54">
        <f t="shared" si="124"/>
        <v>39968.400000000001</v>
      </c>
      <c r="R190" s="54">
        <f t="shared" si="124"/>
        <v>0</v>
      </c>
      <c r="S190" s="54">
        <f t="shared" si="124"/>
        <v>0</v>
      </c>
      <c r="T190" s="54">
        <f t="shared" si="124"/>
        <v>113920.45</v>
      </c>
      <c r="U190" s="54">
        <f t="shared" si="124"/>
        <v>329689.17</v>
      </c>
      <c r="V190" s="54">
        <f t="shared" si="124"/>
        <v>0</v>
      </c>
      <c r="W190" s="54">
        <f t="shared" si="124"/>
        <v>0</v>
      </c>
      <c r="X190" s="54">
        <f t="shared" si="124"/>
        <v>0</v>
      </c>
      <c r="Y190" s="54">
        <f t="shared" si="124"/>
        <v>0</v>
      </c>
      <c r="Z190" s="54">
        <f t="shared" si="124"/>
        <v>0</v>
      </c>
      <c r="AA190" s="54">
        <f t="shared" si="124"/>
        <v>0</v>
      </c>
      <c r="AB190" s="54">
        <f t="shared" si="124"/>
        <v>0</v>
      </c>
      <c r="AC190" s="54">
        <f t="shared" si="124"/>
        <v>0</v>
      </c>
      <c r="AD190" s="54">
        <f t="shared" si="124"/>
        <v>0</v>
      </c>
      <c r="AE190" s="54">
        <f t="shared" si="124"/>
        <v>5135.1399999999994</v>
      </c>
      <c r="AF190" s="54">
        <f t="shared" si="124"/>
        <v>1636.21</v>
      </c>
      <c r="AG190" s="54">
        <f t="shared" si="124"/>
        <v>670.76</v>
      </c>
      <c r="AH190" s="54">
        <f t="shared" si="124"/>
        <v>358.45</v>
      </c>
      <c r="AI190" s="54">
        <f t="shared" si="124"/>
        <v>0</v>
      </c>
      <c r="AJ190" s="54">
        <f t="shared" si="124"/>
        <v>0</v>
      </c>
      <c r="AK190" s="54">
        <f t="shared" si="124"/>
        <v>9794.2800000000007</v>
      </c>
      <c r="AL190" s="54">
        <f t="shared" si="124"/>
        <v>3504.53</v>
      </c>
      <c r="AM190" s="54">
        <f t="shared" si="124"/>
        <v>0</v>
      </c>
      <c r="AN190" s="54">
        <f t="shared" si="124"/>
        <v>0</v>
      </c>
      <c r="AO190" s="54">
        <f t="shared" si="124"/>
        <v>0</v>
      </c>
      <c r="AP190" s="54">
        <f t="shared" si="124"/>
        <v>0</v>
      </c>
      <c r="AQ190" s="54">
        <f t="shared" si="124"/>
        <v>0</v>
      </c>
      <c r="AR190" s="54">
        <f t="shared" si="124"/>
        <v>0</v>
      </c>
      <c r="AS190" s="54">
        <f t="shared" si="124"/>
        <v>0</v>
      </c>
      <c r="AT190" s="54">
        <f t="shared" si="124"/>
        <v>0</v>
      </c>
      <c r="AU190" s="54">
        <f t="shared" si="124"/>
        <v>0</v>
      </c>
      <c r="AV190" s="54">
        <f t="shared" si="124"/>
        <v>0</v>
      </c>
      <c r="AW190" s="54">
        <f t="shared" si="124"/>
        <v>0</v>
      </c>
      <c r="AX190" s="54">
        <f t="shared" si="124"/>
        <v>0</v>
      </c>
      <c r="AY190" s="54">
        <f t="shared" si="124"/>
        <v>0</v>
      </c>
      <c r="AZ190" s="54">
        <f t="shared" si="124"/>
        <v>0</v>
      </c>
      <c r="BA190" s="54">
        <f t="shared" si="124"/>
        <v>0</v>
      </c>
      <c r="BB190" s="54">
        <f t="shared" si="124"/>
        <v>0</v>
      </c>
      <c r="BC190" s="54">
        <f t="shared" si="124"/>
        <v>0</v>
      </c>
      <c r="BD190" s="54">
        <f t="shared" si="124"/>
        <v>0</v>
      </c>
      <c r="BE190" s="54">
        <f t="shared" si="124"/>
        <v>0</v>
      </c>
      <c r="BF190" s="54">
        <f t="shared" si="124"/>
        <v>0</v>
      </c>
      <c r="BG190" s="54">
        <f t="shared" si="124"/>
        <v>0</v>
      </c>
      <c r="BH190" s="54">
        <f t="shared" si="124"/>
        <v>0</v>
      </c>
      <c r="BI190" s="54">
        <f t="shared" si="124"/>
        <v>0</v>
      </c>
      <c r="BJ190" s="54">
        <f t="shared" si="124"/>
        <v>0</v>
      </c>
      <c r="BK190" s="54">
        <f t="shared" si="124"/>
        <v>0</v>
      </c>
      <c r="BL190" s="54">
        <f t="shared" si="124"/>
        <v>0</v>
      </c>
      <c r="BM190" s="54">
        <f t="shared" si="124"/>
        <v>0</v>
      </c>
      <c r="BN190" s="54">
        <f t="shared" si="124"/>
        <v>0</v>
      </c>
      <c r="BO190" s="54">
        <f t="shared" si="124"/>
        <v>0</v>
      </c>
      <c r="BP190" s="54">
        <f t="shared" si="124"/>
        <v>0</v>
      </c>
      <c r="BQ190" s="54">
        <f t="shared" si="124"/>
        <v>0</v>
      </c>
      <c r="BR190" s="54">
        <f t="shared" si="124"/>
        <v>0</v>
      </c>
      <c r="BS190" s="54">
        <f t="shared" si="124"/>
        <v>0</v>
      </c>
      <c r="BT190" s="54">
        <f t="shared" si="124"/>
        <v>0</v>
      </c>
      <c r="BU190" s="54">
        <f t="shared" si="124"/>
        <v>0</v>
      </c>
      <c r="BV190" s="54">
        <f t="shared" si="124"/>
        <v>0</v>
      </c>
      <c r="BW190" s="54">
        <f t="shared" si="124"/>
        <v>0</v>
      </c>
      <c r="BX190" s="54">
        <f t="shared" ref="BX190:CF190" si="125">SUM(BX191,BX192)</f>
        <v>0</v>
      </c>
      <c r="BY190" s="54">
        <f t="shared" si="125"/>
        <v>0</v>
      </c>
      <c r="BZ190" s="54">
        <f t="shared" si="125"/>
        <v>0</v>
      </c>
      <c r="CA190" s="54">
        <f t="shared" si="125"/>
        <v>0</v>
      </c>
      <c r="CB190" s="54">
        <f t="shared" si="125"/>
        <v>0</v>
      </c>
      <c r="CC190" s="54">
        <f t="shared" si="125"/>
        <v>0</v>
      </c>
      <c r="CD190" s="54">
        <f t="shared" si="125"/>
        <v>0</v>
      </c>
      <c r="CE190" s="54">
        <f t="shared" si="125"/>
        <v>0</v>
      </c>
      <c r="CF190" s="54">
        <f t="shared" si="125"/>
        <v>0</v>
      </c>
      <c r="CG190" s="55">
        <f>SUM(CG191,CG192)</f>
        <v>0</v>
      </c>
      <c r="CH190" s="18"/>
      <c r="CI190" s="19"/>
      <c r="CK190" s="46">
        <f>IF(J191&gt;0,1,0)</f>
        <v>1</v>
      </c>
    </row>
    <row r="191" spans="1:89" ht="14.1" customHeight="1" x14ac:dyDescent="0.3">
      <c r="A191" s="47">
        <f t="shared" si="98"/>
        <v>190</v>
      </c>
      <c r="B191" s="63"/>
      <c r="C191" s="63"/>
      <c r="D191" s="63"/>
      <c r="E191" s="63" t="s">
        <v>15</v>
      </c>
      <c r="F191" s="100" t="s">
        <v>14</v>
      </c>
      <c r="G191" s="63"/>
      <c r="H191" s="63"/>
      <c r="I191" s="63"/>
      <c r="J191" s="101">
        <f t="shared" si="99"/>
        <v>16951.159999999996</v>
      </c>
      <c r="K191" s="64"/>
      <c r="L191" s="64">
        <v>285.20999999999998</v>
      </c>
      <c r="M191" s="64">
        <v>6782.27</v>
      </c>
      <c r="N191" s="64"/>
      <c r="O191" s="64">
        <v>290.39</v>
      </c>
      <c r="P191" s="64">
        <v>395</v>
      </c>
      <c r="Q191" s="64">
        <v>7773.83</v>
      </c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>
        <v>1001.07</v>
      </c>
      <c r="AF191" s="64">
        <v>282.94</v>
      </c>
      <c r="AG191" s="64">
        <v>121.76</v>
      </c>
      <c r="AH191" s="64">
        <v>18.690000000000001</v>
      </c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5"/>
      <c r="CH191" s="18"/>
      <c r="CI191" s="19"/>
      <c r="CK191" s="46">
        <f>IF(J192&gt;0,1,0)</f>
        <v>1</v>
      </c>
    </row>
    <row r="192" spans="1:89" ht="14.1" customHeight="1" x14ac:dyDescent="0.3">
      <c r="A192" s="47">
        <f t="shared" si="98"/>
        <v>191</v>
      </c>
      <c r="B192" s="63"/>
      <c r="C192" s="63"/>
      <c r="D192" s="63"/>
      <c r="E192" s="63" t="s">
        <v>17</v>
      </c>
      <c r="F192" s="100" t="s">
        <v>30</v>
      </c>
      <c r="G192" s="63"/>
      <c r="H192" s="63"/>
      <c r="I192" s="63"/>
      <c r="J192" s="101">
        <f t="shared" si="99"/>
        <v>525518.91</v>
      </c>
      <c r="K192" s="66">
        <f>SUM(K193:K196)</f>
        <v>0</v>
      </c>
      <c r="L192" s="66">
        <f t="shared" ref="L192:CG192" si="126">SUM(L193:L196)</f>
        <v>774.01</v>
      </c>
      <c r="M192" s="66">
        <f t="shared" si="126"/>
        <v>26634.49</v>
      </c>
      <c r="N192" s="66">
        <f t="shared" si="126"/>
        <v>0</v>
      </c>
      <c r="O192" s="66">
        <f t="shared" si="126"/>
        <v>703.7</v>
      </c>
      <c r="P192" s="66">
        <f t="shared" si="126"/>
        <v>1927.61</v>
      </c>
      <c r="Q192" s="66">
        <f t="shared" si="126"/>
        <v>32194.57</v>
      </c>
      <c r="R192" s="66">
        <f t="shared" si="126"/>
        <v>0</v>
      </c>
      <c r="S192" s="66">
        <f t="shared" si="126"/>
        <v>0</v>
      </c>
      <c r="T192" s="66">
        <f t="shared" si="126"/>
        <v>113920.45</v>
      </c>
      <c r="U192" s="66">
        <f t="shared" si="126"/>
        <v>329689.17</v>
      </c>
      <c r="V192" s="66">
        <f t="shared" si="126"/>
        <v>0</v>
      </c>
      <c r="W192" s="66">
        <f t="shared" si="126"/>
        <v>0</v>
      </c>
      <c r="X192" s="66">
        <f t="shared" si="126"/>
        <v>0</v>
      </c>
      <c r="Y192" s="66">
        <f t="shared" si="126"/>
        <v>0</v>
      </c>
      <c r="Z192" s="66">
        <f t="shared" si="126"/>
        <v>0</v>
      </c>
      <c r="AA192" s="66">
        <f t="shared" si="126"/>
        <v>0</v>
      </c>
      <c r="AB192" s="66">
        <f t="shared" si="126"/>
        <v>0</v>
      </c>
      <c r="AC192" s="66">
        <f t="shared" si="126"/>
        <v>0</v>
      </c>
      <c r="AD192" s="66">
        <f t="shared" si="126"/>
        <v>0</v>
      </c>
      <c r="AE192" s="66">
        <f t="shared" si="126"/>
        <v>4134.07</v>
      </c>
      <c r="AF192" s="66">
        <f t="shared" si="126"/>
        <v>1353.27</v>
      </c>
      <c r="AG192" s="66">
        <f t="shared" si="126"/>
        <v>549</v>
      </c>
      <c r="AH192" s="66">
        <f t="shared" si="126"/>
        <v>339.76</v>
      </c>
      <c r="AI192" s="66">
        <f t="shared" si="126"/>
        <v>0</v>
      </c>
      <c r="AJ192" s="66">
        <f t="shared" si="126"/>
        <v>0</v>
      </c>
      <c r="AK192" s="66">
        <f t="shared" si="126"/>
        <v>9794.2800000000007</v>
      </c>
      <c r="AL192" s="66">
        <f t="shared" si="126"/>
        <v>3504.53</v>
      </c>
      <c r="AM192" s="66">
        <f t="shared" si="126"/>
        <v>0</v>
      </c>
      <c r="AN192" s="66">
        <f t="shared" si="126"/>
        <v>0</v>
      </c>
      <c r="AO192" s="66">
        <f t="shared" si="126"/>
        <v>0</v>
      </c>
      <c r="AP192" s="66">
        <f t="shared" si="126"/>
        <v>0</v>
      </c>
      <c r="AQ192" s="66">
        <f t="shared" si="126"/>
        <v>0</v>
      </c>
      <c r="AR192" s="66">
        <f t="shared" si="126"/>
        <v>0</v>
      </c>
      <c r="AS192" s="66">
        <f t="shared" si="126"/>
        <v>0</v>
      </c>
      <c r="AT192" s="66">
        <f t="shared" si="126"/>
        <v>0</v>
      </c>
      <c r="AU192" s="66">
        <f t="shared" si="126"/>
        <v>0</v>
      </c>
      <c r="AV192" s="66">
        <f t="shared" si="126"/>
        <v>0</v>
      </c>
      <c r="AW192" s="66">
        <f t="shared" si="126"/>
        <v>0</v>
      </c>
      <c r="AX192" s="66">
        <f t="shared" si="126"/>
        <v>0</v>
      </c>
      <c r="AY192" s="66">
        <f t="shared" si="126"/>
        <v>0</v>
      </c>
      <c r="AZ192" s="66">
        <f t="shared" si="126"/>
        <v>0</v>
      </c>
      <c r="BA192" s="66">
        <f t="shared" si="126"/>
        <v>0</v>
      </c>
      <c r="BB192" s="66">
        <f t="shared" si="126"/>
        <v>0</v>
      </c>
      <c r="BC192" s="66">
        <f t="shared" si="126"/>
        <v>0</v>
      </c>
      <c r="BD192" s="66">
        <f t="shared" si="126"/>
        <v>0</v>
      </c>
      <c r="BE192" s="66">
        <f t="shared" si="126"/>
        <v>0</v>
      </c>
      <c r="BF192" s="66">
        <f t="shared" si="126"/>
        <v>0</v>
      </c>
      <c r="BG192" s="66">
        <f t="shared" si="126"/>
        <v>0</v>
      </c>
      <c r="BH192" s="66">
        <f t="shared" si="126"/>
        <v>0</v>
      </c>
      <c r="BI192" s="66">
        <f t="shared" si="126"/>
        <v>0</v>
      </c>
      <c r="BJ192" s="66">
        <f t="shared" si="126"/>
        <v>0</v>
      </c>
      <c r="BK192" s="66">
        <f t="shared" si="126"/>
        <v>0</v>
      </c>
      <c r="BL192" s="66">
        <f t="shared" si="126"/>
        <v>0</v>
      </c>
      <c r="BM192" s="66">
        <f t="shared" si="126"/>
        <v>0</v>
      </c>
      <c r="BN192" s="66">
        <f t="shared" si="126"/>
        <v>0</v>
      </c>
      <c r="BO192" s="66">
        <f t="shared" si="126"/>
        <v>0</v>
      </c>
      <c r="BP192" s="66">
        <f t="shared" si="126"/>
        <v>0</v>
      </c>
      <c r="BQ192" s="66">
        <f t="shared" si="126"/>
        <v>0</v>
      </c>
      <c r="BR192" s="66">
        <f t="shared" si="126"/>
        <v>0</v>
      </c>
      <c r="BS192" s="66">
        <f t="shared" si="126"/>
        <v>0</v>
      </c>
      <c r="BT192" s="66">
        <f t="shared" si="126"/>
        <v>0</v>
      </c>
      <c r="BU192" s="66">
        <f t="shared" si="126"/>
        <v>0</v>
      </c>
      <c r="BV192" s="66">
        <f t="shared" si="126"/>
        <v>0</v>
      </c>
      <c r="BW192" s="66">
        <f t="shared" si="126"/>
        <v>0</v>
      </c>
      <c r="BX192" s="66">
        <f t="shared" si="126"/>
        <v>0</v>
      </c>
      <c r="BY192" s="66">
        <f t="shared" si="126"/>
        <v>0</v>
      </c>
      <c r="BZ192" s="66">
        <f t="shared" si="126"/>
        <v>0</v>
      </c>
      <c r="CA192" s="66">
        <f t="shared" si="126"/>
        <v>0</v>
      </c>
      <c r="CB192" s="66">
        <f t="shared" si="126"/>
        <v>0</v>
      </c>
      <c r="CC192" s="66">
        <f t="shared" si="126"/>
        <v>0</v>
      </c>
      <c r="CD192" s="66">
        <f t="shared" si="126"/>
        <v>0</v>
      </c>
      <c r="CE192" s="66">
        <f t="shared" si="126"/>
        <v>0</v>
      </c>
      <c r="CF192" s="66">
        <f t="shared" si="126"/>
        <v>0</v>
      </c>
      <c r="CG192" s="67">
        <f t="shared" si="126"/>
        <v>0</v>
      </c>
      <c r="CH192" s="18"/>
      <c r="CI192" s="19"/>
      <c r="CK192" s="46"/>
    </row>
    <row r="193" spans="1:89" ht="14.1" customHeight="1" x14ac:dyDescent="0.3">
      <c r="A193" s="47">
        <f t="shared" si="98"/>
        <v>192</v>
      </c>
      <c r="B193" s="63"/>
      <c r="C193" s="63"/>
      <c r="D193" s="63"/>
      <c r="E193" s="63"/>
      <c r="F193" s="102" t="s">
        <v>35</v>
      </c>
      <c r="G193" s="63" t="s">
        <v>101</v>
      </c>
      <c r="H193" s="63"/>
      <c r="I193" s="63"/>
      <c r="J193" s="101">
        <f t="shared" si="99"/>
        <v>0</v>
      </c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5"/>
      <c r="CH193" s="18"/>
      <c r="CI193" s="19"/>
      <c r="CK193" s="46"/>
    </row>
    <row r="194" spans="1:89" ht="14.1" customHeight="1" x14ac:dyDescent="0.3">
      <c r="A194" s="47">
        <f t="shared" si="98"/>
        <v>193</v>
      </c>
      <c r="B194" s="63"/>
      <c r="C194" s="63"/>
      <c r="D194" s="63"/>
      <c r="E194" s="63"/>
      <c r="F194" s="102" t="s">
        <v>47</v>
      </c>
      <c r="G194" s="63" t="s">
        <v>102</v>
      </c>
      <c r="H194" s="63"/>
      <c r="I194" s="63"/>
      <c r="J194" s="101">
        <f t="shared" si="99"/>
        <v>0</v>
      </c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5"/>
      <c r="CH194" s="18"/>
      <c r="CI194" s="19"/>
      <c r="CK194" s="46"/>
    </row>
    <row r="195" spans="1:89" ht="14.1" customHeight="1" x14ac:dyDescent="0.3">
      <c r="A195" s="47">
        <f t="shared" si="98"/>
        <v>194</v>
      </c>
      <c r="B195" s="63"/>
      <c r="C195" s="63"/>
      <c r="D195" s="63"/>
      <c r="E195" s="63"/>
      <c r="F195" s="102" t="s">
        <v>69</v>
      </c>
      <c r="G195" s="63" t="s">
        <v>79</v>
      </c>
      <c r="H195" s="63"/>
      <c r="I195" s="63"/>
      <c r="J195" s="101">
        <f t="shared" si="99"/>
        <v>525518.91</v>
      </c>
      <c r="K195" s="64"/>
      <c r="L195" s="64">
        <v>774.01</v>
      </c>
      <c r="M195" s="64">
        <v>26634.49</v>
      </c>
      <c r="N195" s="64"/>
      <c r="O195" s="64">
        <v>703.7</v>
      </c>
      <c r="P195" s="64">
        <v>1927.61</v>
      </c>
      <c r="Q195" s="64">
        <v>32194.57</v>
      </c>
      <c r="R195" s="64"/>
      <c r="S195" s="64"/>
      <c r="T195" s="64">
        <v>113920.45</v>
      </c>
      <c r="U195" s="64">
        <v>329689.17</v>
      </c>
      <c r="V195" s="64"/>
      <c r="W195" s="64"/>
      <c r="X195" s="64"/>
      <c r="Y195" s="64"/>
      <c r="Z195" s="64"/>
      <c r="AA195" s="64"/>
      <c r="AB195" s="64"/>
      <c r="AC195" s="64"/>
      <c r="AD195" s="64"/>
      <c r="AE195" s="64">
        <v>4134.07</v>
      </c>
      <c r="AF195" s="64">
        <v>1353.27</v>
      </c>
      <c r="AG195" s="64">
        <v>549</v>
      </c>
      <c r="AH195" s="64">
        <v>339.76</v>
      </c>
      <c r="AI195" s="64"/>
      <c r="AJ195" s="64"/>
      <c r="AK195" s="64">
        <v>9794.2800000000007</v>
      </c>
      <c r="AL195" s="64">
        <v>3504.53</v>
      </c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5"/>
      <c r="CH195" s="18"/>
      <c r="CI195" s="19"/>
      <c r="CK195" s="46"/>
    </row>
    <row r="196" spans="1:89" s="46" customFormat="1" ht="14.1" customHeight="1" x14ac:dyDescent="0.3">
      <c r="A196" s="47">
        <f t="shared" si="98"/>
        <v>195</v>
      </c>
      <c r="B196" s="63"/>
      <c r="C196" s="63"/>
      <c r="D196" s="63"/>
      <c r="E196" s="63"/>
      <c r="F196" s="102" t="s">
        <v>71</v>
      </c>
      <c r="G196" s="63" t="s">
        <v>6</v>
      </c>
      <c r="H196" s="63"/>
      <c r="I196" s="63"/>
      <c r="J196" s="101">
        <f t="shared" si="99"/>
        <v>0</v>
      </c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5"/>
      <c r="CH196" s="9"/>
      <c r="CI196" s="10"/>
      <c r="CK196" s="46">
        <v>1</v>
      </c>
    </row>
    <row r="197" spans="1:89" s="46" customFormat="1" ht="14.1" customHeight="1" x14ac:dyDescent="0.3">
      <c r="A197" s="47">
        <f t="shared" si="98"/>
        <v>196</v>
      </c>
      <c r="B197" s="68"/>
      <c r="C197" s="68"/>
      <c r="D197" s="68"/>
      <c r="E197" s="68"/>
      <c r="F197" s="68"/>
      <c r="G197" s="68"/>
      <c r="H197" s="68"/>
      <c r="I197" s="69"/>
      <c r="J197" s="70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2"/>
      <c r="CH197" s="9"/>
      <c r="CI197" s="10"/>
      <c r="CK197" s="46">
        <f>IF(J198&gt;0,1,0)</f>
        <v>1</v>
      </c>
    </row>
    <row r="198" spans="1:89" ht="14.1" customHeight="1" x14ac:dyDescent="0.3">
      <c r="A198" s="47">
        <f t="shared" si="98"/>
        <v>197</v>
      </c>
      <c r="B198" s="61"/>
      <c r="C198" s="61"/>
      <c r="D198" s="48" t="s">
        <v>103</v>
      </c>
      <c r="E198" s="58" t="s">
        <v>104</v>
      </c>
      <c r="F198" s="49"/>
      <c r="G198" s="48"/>
      <c r="H198" s="48"/>
      <c r="I198" s="48"/>
      <c r="J198" s="53">
        <f t="shared" si="99"/>
        <v>922897.94</v>
      </c>
      <c r="K198" s="54">
        <f>SUM(K204,K199)</f>
        <v>0</v>
      </c>
      <c r="L198" s="54">
        <f t="shared" ref="L198:BW198" si="127">SUM(L204,L199)</f>
        <v>8174.04</v>
      </c>
      <c r="M198" s="54">
        <f t="shared" si="127"/>
        <v>364551.3</v>
      </c>
      <c r="N198" s="54">
        <f t="shared" si="127"/>
        <v>0</v>
      </c>
      <c r="O198" s="54">
        <f t="shared" si="127"/>
        <v>10497.03</v>
      </c>
      <c r="P198" s="54">
        <f t="shared" si="127"/>
        <v>4575.32</v>
      </c>
      <c r="Q198" s="54">
        <f t="shared" si="127"/>
        <v>440129.17999999993</v>
      </c>
      <c r="R198" s="54">
        <f t="shared" si="127"/>
        <v>0</v>
      </c>
      <c r="S198" s="54">
        <f t="shared" si="127"/>
        <v>0</v>
      </c>
      <c r="T198" s="54">
        <f t="shared" si="127"/>
        <v>0</v>
      </c>
      <c r="U198" s="54">
        <f t="shared" si="127"/>
        <v>5299.77</v>
      </c>
      <c r="V198" s="54">
        <f t="shared" si="127"/>
        <v>0</v>
      </c>
      <c r="W198" s="54">
        <f t="shared" si="127"/>
        <v>0</v>
      </c>
      <c r="X198" s="54">
        <f t="shared" si="127"/>
        <v>0</v>
      </c>
      <c r="Y198" s="54">
        <f t="shared" si="127"/>
        <v>0</v>
      </c>
      <c r="Z198" s="54">
        <f t="shared" si="127"/>
        <v>0</v>
      </c>
      <c r="AA198" s="54">
        <f t="shared" si="127"/>
        <v>0</v>
      </c>
      <c r="AB198" s="54">
        <f t="shared" si="127"/>
        <v>886.78</v>
      </c>
      <c r="AC198" s="54">
        <f t="shared" si="127"/>
        <v>0</v>
      </c>
      <c r="AD198" s="54">
        <f t="shared" si="127"/>
        <v>8966.34</v>
      </c>
      <c r="AE198" s="54">
        <f t="shared" si="127"/>
        <v>42854.33</v>
      </c>
      <c r="AF198" s="54">
        <f t="shared" si="127"/>
        <v>14445.880000000001</v>
      </c>
      <c r="AG198" s="54">
        <f t="shared" si="127"/>
        <v>10822.17</v>
      </c>
      <c r="AH198" s="54">
        <f t="shared" si="127"/>
        <v>11695.8</v>
      </c>
      <c r="AI198" s="54">
        <f t="shared" si="127"/>
        <v>0</v>
      </c>
      <c r="AJ198" s="54">
        <f t="shared" si="127"/>
        <v>0</v>
      </c>
      <c r="AK198" s="54">
        <f t="shared" si="127"/>
        <v>0</v>
      </c>
      <c r="AL198" s="54">
        <f t="shared" si="127"/>
        <v>0</v>
      </c>
      <c r="AM198" s="54">
        <f t="shared" si="127"/>
        <v>0</v>
      </c>
      <c r="AN198" s="54">
        <f t="shared" si="127"/>
        <v>0</v>
      </c>
      <c r="AO198" s="54">
        <f t="shared" si="127"/>
        <v>0</v>
      </c>
      <c r="AP198" s="54">
        <f t="shared" si="127"/>
        <v>0</v>
      </c>
      <c r="AQ198" s="54">
        <f t="shared" si="127"/>
        <v>0</v>
      </c>
      <c r="AR198" s="54">
        <f t="shared" si="127"/>
        <v>0</v>
      </c>
      <c r="AS198" s="54">
        <f t="shared" si="127"/>
        <v>0</v>
      </c>
      <c r="AT198" s="54">
        <f t="shared" si="127"/>
        <v>0</v>
      </c>
      <c r="AU198" s="54">
        <f t="shared" si="127"/>
        <v>0</v>
      </c>
      <c r="AV198" s="54">
        <f t="shared" si="127"/>
        <v>0</v>
      </c>
      <c r="AW198" s="54">
        <f t="shared" si="127"/>
        <v>0</v>
      </c>
      <c r="AX198" s="54">
        <f t="shared" si="127"/>
        <v>0</v>
      </c>
      <c r="AY198" s="54">
        <f t="shared" si="127"/>
        <v>0</v>
      </c>
      <c r="AZ198" s="54">
        <f t="shared" si="127"/>
        <v>0</v>
      </c>
      <c r="BA198" s="54">
        <f t="shared" si="127"/>
        <v>0</v>
      </c>
      <c r="BB198" s="54">
        <f t="shared" si="127"/>
        <v>0</v>
      </c>
      <c r="BC198" s="54">
        <f t="shared" si="127"/>
        <v>0</v>
      </c>
      <c r="BD198" s="54">
        <f t="shared" si="127"/>
        <v>0</v>
      </c>
      <c r="BE198" s="54">
        <f t="shared" si="127"/>
        <v>0</v>
      </c>
      <c r="BF198" s="54">
        <f t="shared" si="127"/>
        <v>0</v>
      </c>
      <c r="BG198" s="54">
        <f t="shared" si="127"/>
        <v>0</v>
      </c>
      <c r="BH198" s="54">
        <f t="shared" si="127"/>
        <v>0</v>
      </c>
      <c r="BI198" s="54">
        <f t="shared" si="127"/>
        <v>0</v>
      </c>
      <c r="BJ198" s="54">
        <f t="shared" si="127"/>
        <v>0</v>
      </c>
      <c r="BK198" s="54">
        <f t="shared" si="127"/>
        <v>0</v>
      </c>
      <c r="BL198" s="54">
        <f t="shared" si="127"/>
        <v>0</v>
      </c>
      <c r="BM198" s="54">
        <f t="shared" si="127"/>
        <v>0</v>
      </c>
      <c r="BN198" s="54">
        <f t="shared" si="127"/>
        <v>0</v>
      </c>
      <c r="BO198" s="54">
        <f t="shared" si="127"/>
        <v>0</v>
      </c>
      <c r="BP198" s="54">
        <f t="shared" si="127"/>
        <v>0</v>
      </c>
      <c r="BQ198" s="54">
        <f t="shared" si="127"/>
        <v>0</v>
      </c>
      <c r="BR198" s="54">
        <f t="shared" si="127"/>
        <v>0</v>
      </c>
      <c r="BS198" s="54">
        <f t="shared" si="127"/>
        <v>0</v>
      </c>
      <c r="BT198" s="54">
        <f t="shared" si="127"/>
        <v>0</v>
      </c>
      <c r="BU198" s="54">
        <f t="shared" si="127"/>
        <v>0</v>
      </c>
      <c r="BV198" s="54">
        <f t="shared" si="127"/>
        <v>0</v>
      </c>
      <c r="BW198" s="54">
        <f t="shared" si="127"/>
        <v>0</v>
      </c>
      <c r="BX198" s="54">
        <f t="shared" ref="BX198:CF198" si="128">SUM(BX204,BX199)</f>
        <v>0</v>
      </c>
      <c r="BY198" s="54">
        <f t="shared" si="128"/>
        <v>0</v>
      </c>
      <c r="BZ198" s="54">
        <f t="shared" si="128"/>
        <v>0</v>
      </c>
      <c r="CA198" s="54">
        <f t="shared" si="128"/>
        <v>0</v>
      </c>
      <c r="CB198" s="54">
        <f t="shared" si="128"/>
        <v>0</v>
      </c>
      <c r="CC198" s="54">
        <f t="shared" si="128"/>
        <v>0</v>
      </c>
      <c r="CD198" s="54">
        <f t="shared" si="128"/>
        <v>0</v>
      </c>
      <c r="CE198" s="54">
        <f t="shared" si="128"/>
        <v>0</v>
      </c>
      <c r="CF198" s="54">
        <f t="shared" si="128"/>
        <v>0</v>
      </c>
      <c r="CG198" s="55">
        <f>SUM(CG204,CG199)</f>
        <v>0</v>
      </c>
      <c r="CH198" s="18"/>
      <c r="CI198" s="19"/>
      <c r="CK198" s="46">
        <f>IF(J199&gt;0,1,0)</f>
        <v>1</v>
      </c>
    </row>
    <row r="199" spans="1:89" s="11" customFormat="1" ht="14.1" customHeight="1" x14ac:dyDescent="0.3">
      <c r="A199" s="47">
        <f t="shared" si="98"/>
        <v>198</v>
      </c>
      <c r="B199" s="61"/>
      <c r="C199" s="61"/>
      <c r="D199" s="61"/>
      <c r="E199" s="61" t="s">
        <v>15</v>
      </c>
      <c r="F199" s="76" t="s">
        <v>14</v>
      </c>
      <c r="G199" s="61"/>
      <c r="H199" s="61"/>
      <c r="I199" s="61"/>
      <c r="J199" s="53">
        <f t="shared" si="99"/>
        <v>509952.45000000007</v>
      </c>
      <c r="K199" s="77">
        <f>SUM(K200:K203)</f>
        <v>0</v>
      </c>
      <c r="L199" s="77">
        <f t="shared" ref="L199:BW199" si="129">SUM(L200:L203)</f>
        <v>4139.5600000000004</v>
      </c>
      <c r="M199" s="77">
        <f t="shared" si="129"/>
        <v>209192.05</v>
      </c>
      <c r="N199" s="77">
        <f t="shared" si="129"/>
        <v>0</v>
      </c>
      <c r="O199" s="77">
        <f t="shared" si="129"/>
        <v>6650.85</v>
      </c>
      <c r="P199" s="77">
        <f t="shared" si="129"/>
        <v>2658.58</v>
      </c>
      <c r="Q199" s="77">
        <f t="shared" si="129"/>
        <v>239745.06999999998</v>
      </c>
      <c r="R199" s="77">
        <f t="shared" si="129"/>
        <v>0</v>
      </c>
      <c r="S199" s="77">
        <f t="shared" si="129"/>
        <v>0</v>
      </c>
      <c r="T199" s="77">
        <f t="shared" si="129"/>
        <v>0</v>
      </c>
      <c r="U199" s="77">
        <f t="shared" si="129"/>
        <v>0</v>
      </c>
      <c r="V199" s="77">
        <f t="shared" si="129"/>
        <v>0</v>
      </c>
      <c r="W199" s="77">
        <f t="shared" si="129"/>
        <v>0</v>
      </c>
      <c r="X199" s="77">
        <f t="shared" si="129"/>
        <v>0</v>
      </c>
      <c r="Y199" s="77">
        <f t="shared" si="129"/>
        <v>0</v>
      </c>
      <c r="Z199" s="77">
        <f t="shared" si="129"/>
        <v>0</v>
      </c>
      <c r="AA199" s="77">
        <f t="shared" si="129"/>
        <v>0</v>
      </c>
      <c r="AB199" s="77">
        <f t="shared" si="129"/>
        <v>886.78</v>
      </c>
      <c r="AC199" s="77">
        <f t="shared" si="129"/>
        <v>0</v>
      </c>
      <c r="AD199" s="77">
        <f t="shared" si="129"/>
        <v>8966.34</v>
      </c>
      <c r="AE199" s="77">
        <f t="shared" si="129"/>
        <v>21755.33</v>
      </c>
      <c r="AF199" s="77">
        <f t="shared" si="129"/>
        <v>7153.83</v>
      </c>
      <c r="AG199" s="77">
        <f t="shared" si="129"/>
        <v>5368.0499999999993</v>
      </c>
      <c r="AH199" s="77">
        <f t="shared" si="129"/>
        <v>3436.01</v>
      </c>
      <c r="AI199" s="77">
        <f t="shared" si="129"/>
        <v>0</v>
      </c>
      <c r="AJ199" s="77">
        <f t="shared" si="129"/>
        <v>0</v>
      </c>
      <c r="AK199" s="77">
        <f t="shared" si="129"/>
        <v>0</v>
      </c>
      <c r="AL199" s="77">
        <f t="shared" si="129"/>
        <v>0</v>
      </c>
      <c r="AM199" s="77">
        <f t="shared" si="129"/>
        <v>0</v>
      </c>
      <c r="AN199" s="77">
        <f t="shared" si="129"/>
        <v>0</v>
      </c>
      <c r="AO199" s="77">
        <f t="shared" si="129"/>
        <v>0</v>
      </c>
      <c r="AP199" s="77">
        <f t="shared" si="129"/>
        <v>0</v>
      </c>
      <c r="AQ199" s="77">
        <f t="shared" si="129"/>
        <v>0</v>
      </c>
      <c r="AR199" s="77">
        <f t="shared" si="129"/>
        <v>0</v>
      </c>
      <c r="AS199" s="77">
        <f t="shared" si="129"/>
        <v>0</v>
      </c>
      <c r="AT199" s="77">
        <f t="shared" si="129"/>
        <v>0</v>
      </c>
      <c r="AU199" s="77">
        <f t="shared" si="129"/>
        <v>0</v>
      </c>
      <c r="AV199" s="77">
        <f t="shared" si="129"/>
        <v>0</v>
      </c>
      <c r="AW199" s="77">
        <f t="shared" si="129"/>
        <v>0</v>
      </c>
      <c r="AX199" s="77">
        <f t="shared" si="129"/>
        <v>0</v>
      </c>
      <c r="AY199" s="77">
        <f t="shared" si="129"/>
        <v>0</v>
      </c>
      <c r="AZ199" s="77">
        <f t="shared" si="129"/>
        <v>0</v>
      </c>
      <c r="BA199" s="77">
        <f t="shared" si="129"/>
        <v>0</v>
      </c>
      <c r="BB199" s="77">
        <f t="shared" si="129"/>
        <v>0</v>
      </c>
      <c r="BC199" s="77">
        <f t="shared" si="129"/>
        <v>0</v>
      </c>
      <c r="BD199" s="77">
        <f t="shared" si="129"/>
        <v>0</v>
      </c>
      <c r="BE199" s="77">
        <f t="shared" si="129"/>
        <v>0</v>
      </c>
      <c r="BF199" s="77">
        <f t="shared" si="129"/>
        <v>0</v>
      </c>
      <c r="BG199" s="77">
        <f t="shared" si="129"/>
        <v>0</v>
      </c>
      <c r="BH199" s="77">
        <f t="shared" si="129"/>
        <v>0</v>
      </c>
      <c r="BI199" s="77">
        <f t="shared" si="129"/>
        <v>0</v>
      </c>
      <c r="BJ199" s="77">
        <f t="shared" si="129"/>
        <v>0</v>
      </c>
      <c r="BK199" s="77">
        <f t="shared" si="129"/>
        <v>0</v>
      </c>
      <c r="BL199" s="77">
        <f t="shared" si="129"/>
        <v>0</v>
      </c>
      <c r="BM199" s="77">
        <f t="shared" si="129"/>
        <v>0</v>
      </c>
      <c r="BN199" s="77">
        <f t="shared" si="129"/>
        <v>0</v>
      </c>
      <c r="BO199" s="77">
        <f t="shared" si="129"/>
        <v>0</v>
      </c>
      <c r="BP199" s="77">
        <f t="shared" si="129"/>
        <v>0</v>
      </c>
      <c r="BQ199" s="77">
        <f t="shared" si="129"/>
        <v>0</v>
      </c>
      <c r="BR199" s="77">
        <f t="shared" si="129"/>
        <v>0</v>
      </c>
      <c r="BS199" s="77">
        <f t="shared" si="129"/>
        <v>0</v>
      </c>
      <c r="BT199" s="77">
        <f t="shared" si="129"/>
        <v>0</v>
      </c>
      <c r="BU199" s="77">
        <f t="shared" si="129"/>
        <v>0</v>
      </c>
      <c r="BV199" s="77">
        <f t="shared" si="129"/>
        <v>0</v>
      </c>
      <c r="BW199" s="77">
        <f t="shared" si="129"/>
        <v>0</v>
      </c>
      <c r="BX199" s="77">
        <f t="shared" ref="BX199:CF199" si="130">SUM(BX200:BX203)</f>
        <v>0</v>
      </c>
      <c r="BY199" s="77">
        <f t="shared" si="130"/>
        <v>0</v>
      </c>
      <c r="BZ199" s="77">
        <f t="shared" si="130"/>
        <v>0</v>
      </c>
      <c r="CA199" s="77">
        <f t="shared" si="130"/>
        <v>0</v>
      </c>
      <c r="CB199" s="77">
        <f t="shared" si="130"/>
        <v>0</v>
      </c>
      <c r="CC199" s="77">
        <f t="shared" si="130"/>
        <v>0</v>
      </c>
      <c r="CD199" s="77">
        <f t="shared" si="130"/>
        <v>0</v>
      </c>
      <c r="CE199" s="77">
        <f t="shared" si="130"/>
        <v>0</v>
      </c>
      <c r="CF199" s="77">
        <f t="shared" si="130"/>
        <v>0</v>
      </c>
      <c r="CG199" s="78">
        <f>SUM(CG200:CG203)</f>
        <v>0</v>
      </c>
      <c r="CH199" s="18"/>
      <c r="CI199" s="85"/>
      <c r="CK199" s="75"/>
    </row>
    <row r="200" spans="1:89" s="11" customFormat="1" ht="14.1" customHeight="1" x14ac:dyDescent="0.3">
      <c r="A200" s="47">
        <f t="shared" si="98"/>
        <v>199</v>
      </c>
      <c r="B200" s="63"/>
      <c r="C200" s="63"/>
      <c r="D200" s="63"/>
      <c r="E200" s="63"/>
      <c r="F200" s="68" t="s">
        <v>35</v>
      </c>
      <c r="G200" s="82" t="s">
        <v>105</v>
      </c>
      <c r="H200" s="63"/>
      <c r="I200" s="63"/>
      <c r="J200" s="53">
        <f t="shared" si="99"/>
        <v>0</v>
      </c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5"/>
      <c r="CH200" s="18"/>
      <c r="CI200" s="85"/>
      <c r="CK200" s="75"/>
    </row>
    <row r="201" spans="1:89" ht="14.1" customHeight="1" x14ac:dyDescent="0.3">
      <c r="A201" s="47">
        <f t="shared" si="98"/>
        <v>200</v>
      </c>
      <c r="B201" s="63"/>
      <c r="C201" s="63"/>
      <c r="D201" s="63"/>
      <c r="E201" s="63"/>
      <c r="F201" s="68" t="s">
        <v>47</v>
      </c>
      <c r="G201" s="82" t="s">
        <v>106</v>
      </c>
      <c r="H201" s="63"/>
      <c r="I201" s="63"/>
      <c r="J201" s="53">
        <f t="shared" si="99"/>
        <v>52213.759999999995</v>
      </c>
      <c r="K201" s="64"/>
      <c r="L201" s="64">
        <v>910.02</v>
      </c>
      <c r="M201" s="64">
        <v>21447.89</v>
      </c>
      <c r="N201" s="64"/>
      <c r="O201" s="64"/>
      <c r="P201" s="64">
        <v>358.64</v>
      </c>
      <c r="Q201" s="64">
        <v>24704.14</v>
      </c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>
        <v>2903.02</v>
      </c>
      <c r="AF201" s="64">
        <v>899.54</v>
      </c>
      <c r="AG201" s="64">
        <v>771.24</v>
      </c>
      <c r="AH201" s="64">
        <v>219.27</v>
      </c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5"/>
      <c r="CH201" s="18"/>
      <c r="CI201" s="19"/>
      <c r="CK201" s="46">
        <f>IF(J202&gt;0,1,0)</f>
        <v>1</v>
      </c>
    </row>
    <row r="202" spans="1:89" s="46" customFormat="1" ht="14.1" customHeight="1" x14ac:dyDescent="0.3">
      <c r="A202" s="47">
        <f t="shared" si="98"/>
        <v>201</v>
      </c>
      <c r="B202" s="63"/>
      <c r="C202" s="63"/>
      <c r="D202" s="63"/>
      <c r="E202" s="63"/>
      <c r="F202" s="68" t="s">
        <v>69</v>
      </c>
      <c r="G202" s="82" t="s">
        <v>107</v>
      </c>
      <c r="H202" s="63"/>
      <c r="I202" s="63"/>
      <c r="J202" s="53">
        <f t="shared" si="99"/>
        <v>91227.819999999992</v>
      </c>
      <c r="K202" s="64"/>
      <c r="L202" s="64">
        <v>1000.95</v>
      </c>
      <c r="M202" s="64">
        <v>34973.089999999997</v>
      </c>
      <c r="N202" s="64"/>
      <c r="O202" s="64">
        <v>1940.3</v>
      </c>
      <c r="P202" s="64">
        <v>586.13</v>
      </c>
      <c r="Q202" s="64">
        <v>43342.35</v>
      </c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>
        <v>5241.16</v>
      </c>
      <c r="AF202" s="64">
        <v>1764.21</v>
      </c>
      <c r="AG202" s="64">
        <v>1318.79</v>
      </c>
      <c r="AH202" s="64">
        <v>1060.8399999999999</v>
      </c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5"/>
      <c r="CH202" s="9"/>
      <c r="CI202" s="10"/>
      <c r="CK202" s="46">
        <f>IF(J203&gt;0,1,0)</f>
        <v>1</v>
      </c>
    </row>
    <row r="203" spans="1:89" ht="14.1" customHeight="1" x14ac:dyDescent="0.3">
      <c r="A203" s="47">
        <f t="shared" si="98"/>
        <v>202</v>
      </c>
      <c r="B203" s="63"/>
      <c r="C203" s="63"/>
      <c r="D203" s="63"/>
      <c r="E203" s="63"/>
      <c r="F203" s="68" t="s">
        <v>71</v>
      </c>
      <c r="G203" s="82" t="s">
        <v>108</v>
      </c>
      <c r="H203" s="63"/>
      <c r="I203" s="63"/>
      <c r="J203" s="53">
        <f t="shared" si="99"/>
        <v>366510.87000000011</v>
      </c>
      <c r="K203" s="64"/>
      <c r="L203" s="64">
        <v>2228.59</v>
      </c>
      <c r="M203" s="64">
        <v>152771.07</v>
      </c>
      <c r="N203" s="64"/>
      <c r="O203" s="64">
        <v>4710.55</v>
      </c>
      <c r="P203" s="64">
        <v>1713.81</v>
      </c>
      <c r="Q203" s="64">
        <v>171698.58</v>
      </c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>
        <v>886.78</v>
      </c>
      <c r="AC203" s="64"/>
      <c r="AD203" s="64">
        <v>8966.34</v>
      </c>
      <c r="AE203" s="64">
        <v>13611.15</v>
      </c>
      <c r="AF203" s="64">
        <v>4490.08</v>
      </c>
      <c r="AG203" s="64">
        <v>3278.02</v>
      </c>
      <c r="AH203" s="64">
        <v>2155.9</v>
      </c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5"/>
      <c r="CH203" s="18"/>
      <c r="CI203" s="19"/>
      <c r="CK203" s="46">
        <f>IF(J204&gt;0,1,0)</f>
        <v>1</v>
      </c>
    </row>
    <row r="204" spans="1:89" s="11" customFormat="1" ht="14.1" customHeight="1" x14ac:dyDescent="0.3">
      <c r="A204" s="47">
        <f t="shared" ref="A204:A267" si="131">A203+1</f>
        <v>203</v>
      </c>
      <c r="B204" s="61"/>
      <c r="C204" s="61"/>
      <c r="D204" s="61"/>
      <c r="E204" s="61" t="s">
        <v>17</v>
      </c>
      <c r="F204" s="86" t="s">
        <v>30</v>
      </c>
      <c r="G204" s="61"/>
      <c r="H204" s="61"/>
      <c r="I204" s="61"/>
      <c r="J204" s="53">
        <f t="shared" si="99"/>
        <v>412945.49</v>
      </c>
      <c r="K204" s="77">
        <f>SUM(K205:K208)</f>
        <v>0</v>
      </c>
      <c r="L204" s="77">
        <f t="shared" ref="L204:BW204" si="132">SUM(L205:L208)</f>
        <v>4034.4799999999996</v>
      </c>
      <c r="M204" s="77">
        <f t="shared" si="132"/>
        <v>155359.25</v>
      </c>
      <c r="N204" s="77">
        <f t="shared" si="132"/>
        <v>0</v>
      </c>
      <c r="O204" s="77">
        <f t="shared" si="132"/>
        <v>3846.18</v>
      </c>
      <c r="P204" s="77">
        <f t="shared" si="132"/>
        <v>1916.74</v>
      </c>
      <c r="Q204" s="77">
        <f t="shared" si="132"/>
        <v>200384.11</v>
      </c>
      <c r="R204" s="77">
        <f t="shared" si="132"/>
        <v>0</v>
      </c>
      <c r="S204" s="77">
        <f t="shared" si="132"/>
        <v>0</v>
      </c>
      <c r="T204" s="77">
        <f t="shared" si="132"/>
        <v>0</v>
      </c>
      <c r="U204" s="77">
        <f t="shared" si="132"/>
        <v>5299.77</v>
      </c>
      <c r="V204" s="77">
        <f t="shared" si="132"/>
        <v>0</v>
      </c>
      <c r="W204" s="77">
        <f t="shared" si="132"/>
        <v>0</v>
      </c>
      <c r="X204" s="77">
        <f t="shared" si="132"/>
        <v>0</v>
      </c>
      <c r="Y204" s="77">
        <f t="shared" si="132"/>
        <v>0</v>
      </c>
      <c r="Z204" s="77">
        <f t="shared" si="132"/>
        <v>0</v>
      </c>
      <c r="AA204" s="77">
        <f t="shared" si="132"/>
        <v>0</v>
      </c>
      <c r="AB204" s="77">
        <f t="shared" si="132"/>
        <v>0</v>
      </c>
      <c r="AC204" s="77">
        <f t="shared" si="132"/>
        <v>0</v>
      </c>
      <c r="AD204" s="77">
        <f t="shared" si="132"/>
        <v>0</v>
      </c>
      <c r="AE204" s="77">
        <f t="shared" si="132"/>
        <v>21099</v>
      </c>
      <c r="AF204" s="77">
        <f t="shared" si="132"/>
        <v>7292.05</v>
      </c>
      <c r="AG204" s="77">
        <f t="shared" si="132"/>
        <v>5454.1200000000008</v>
      </c>
      <c r="AH204" s="77">
        <f t="shared" si="132"/>
        <v>8259.7899999999991</v>
      </c>
      <c r="AI204" s="77">
        <f t="shared" si="132"/>
        <v>0</v>
      </c>
      <c r="AJ204" s="77">
        <f t="shared" si="132"/>
        <v>0</v>
      </c>
      <c r="AK204" s="77">
        <f t="shared" si="132"/>
        <v>0</v>
      </c>
      <c r="AL204" s="77">
        <f t="shared" si="132"/>
        <v>0</v>
      </c>
      <c r="AM204" s="77">
        <f t="shared" si="132"/>
        <v>0</v>
      </c>
      <c r="AN204" s="77">
        <f t="shared" si="132"/>
        <v>0</v>
      </c>
      <c r="AO204" s="77">
        <f t="shared" si="132"/>
        <v>0</v>
      </c>
      <c r="AP204" s="77">
        <f t="shared" si="132"/>
        <v>0</v>
      </c>
      <c r="AQ204" s="77">
        <f t="shared" si="132"/>
        <v>0</v>
      </c>
      <c r="AR204" s="77">
        <f t="shared" si="132"/>
        <v>0</v>
      </c>
      <c r="AS204" s="77">
        <f t="shared" si="132"/>
        <v>0</v>
      </c>
      <c r="AT204" s="77">
        <f t="shared" si="132"/>
        <v>0</v>
      </c>
      <c r="AU204" s="77">
        <f t="shared" si="132"/>
        <v>0</v>
      </c>
      <c r="AV204" s="77">
        <f t="shared" si="132"/>
        <v>0</v>
      </c>
      <c r="AW204" s="77">
        <f t="shared" si="132"/>
        <v>0</v>
      </c>
      <c r="AX204" s="77">
        <f t="shared" si="132"/>
        <v>0</v>
      </c>
      <c r="AY204" s="77">
        <f t="shared" si="132"/>
        <v>0</v>
      </c>
      <c r="AZ204" s="77">
        <f t="shared" si="132"/>
        <v>0</v>
      </c>
      <c r="BA204" s="77">
        <f t="shared" si="132"/>
        <v>0</v>
      </c>
      <c r="BB204" s="77">
        <f t="shared" si="132"/>
        <v>0</v>
      </c>
      <c r="BC204" s="77">
        <f t="shared" si="132"/>
        <v>0</v>
      </c>
      <c r="BD204" s="77">
        <f t="shared" si="132"/>
        <v>0</v>
      </c>
      <c r="BE204" s="77">
        <f t="shared" si="132"/>
        <v>0</v>
      </c>
      <c r="BF204" s="77">
        <f t="shared" si="132"/>
        <v>0</v>
      </c>
      <c r="BG204" s="77">
        <f t="shared" si="132"/>
        <v>0</v>
      </c>
      <c r="BH204" s="77">
        <f t="shared" si="132"/>
        <v>0</v>
      </c>
      <c r="BI204" s="77">
        <f t="shared" si="132"/>
        <v>0</v>
      </c>
      <c r="BJ204" s="77">
        <f t="shared" si="132"/>
        <v>0</v>
      </c>
      <c r="BK204" s="77">
        <f t="shared" si="132"/>
        <v>0</v>
      </c>
      <c r="BL204" s="77">
        <f t="shared" si="132"/>
        <v>0</v>
      </c>
      <c r="BM204" s="77">
        <f t="shared" si="132"/>
        <v>0</v>
      </c>
      <c r="BN204" s="77">
        <f t="shared" si="132"/>
        <v>0</v>
      </c>
      <c r="BO204" s="77">
        <f t="shared" si="132"/>
        <v>0</v>
      </c>
      <c r="BP204" s="77">
        <f t="shared" si="132"/>
        <v>0</v>
      </c>
      <c r="BQ204" s="77">
        <f t="shared" si="132"/>
        <v>0</v>
      </c>
      <c r="BR204" s="77">
        <f t="shared" si="132"/>
        <v>0</v>
      </c>
      <c r="BS204" s="77">
        <f t="shared" si="132"/>
        <v>0</v>
      </c>
      <c r="BT204" s="77">
        <f t="shared" si="132"/>
        <v>0</v>
      </c>
      <c r="BU204" s="77">
        <f t="shared" si="132"/>
        <v>0</v>
      </c>
      <c r="BV204" s="77">
        <f t="shared" si="132"/>
        <v>0</v>
      </c>
      <c r="BW204" s="77">
        <f t="shared" si="132"/>
        <v>0</v>
      </c>
      <c r="BX204" s="77">
        <f t="shared" ref="BX204:CF204" si="133">SUM(BX205:BX208)</f>
        <v>0</v>
      </c>
      <c r="BY204" s="77">
        <f t="shared" si="133"/>
        <v>0</v>
      </c>
      <c r="BZ204" s="77">
        <f t="shared" si="133"/>
        <v>0</v>
      </c>
      <c r="CA204" s="77">
        <f t="shared" si="133"/>
        <v>0</v>
      </c>
      <c r="CB204" s="77">
        <f t="shared" si="133"/>
        <v>0</v>
      </c>
      <c r="CC204" s="77">
        <f t="shared" si="133"/>
        <v>0</v>
      </c>
      <c r="CD204" s="77">
        <f t="shared" si="133"/>
        <v>0</v>
      </c>
      <c r="CE204" s="77">
        <f t="shared" si="133"/>
        <v>0</v>
      </c>
      <c r="CF204" s="77">
        <f t="shared" si="133"/>
        <v>0</v>
      </c>
      <c r="CG204" s="78">
        <f>SUM(CG205:CG208)</f>
        <v>0</v>
      </c>
      <c r="CH204" s="18"/>
      <c r="CI204" s="85"/>
      <c r="CK204" s="75"/>
    </row>
    <row r="205" spans="1:89" s="11" customFormat="1" ht="14.1" customHeight="1" x14ac:dyDescent="0.3">
      <c r="A205" s="47">
        <f t="shared" si="131"/>
        <v>204</v>
      </c>
      <c r="B205" s="63"/>
      <c r="C205" s="63"/>
      <c r="D205" s="63"/>
      <c r="E205" s="63"/>
      <c r="F205" s="68" t="s">
        <v>35</v>
      </c>
      <c r="G205" s="82" t="s">
        <v>105</v>
      </c>
      <c r="H205" s="63"/>
      <c r="I205" s="63"/>
      <c r="J205" s="53">
        <f t="shared" si="99"/>
        <v>0</v>
      </c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5"/>
      <c r="CH205" s="18"/>
      <c r="CI205" s="85"/>
      <c r="CK205" s="75"/>
    </row>
    <row r="206" spans="1:89" ht="14.1" customHeight="1" x14ac:dyDescent="0.3">
      <c r="A206" s="47">
        <f t="shared" si="131"/>
        <v>205</v>
      </c>
      <c r="B206" s="63"/>
      <c r="C206" s="63"/>
      <c r="D206" s="63"/>
      <c r="E206" s="63"/>
      <c r="F206" s="68" t="s">
        <v>47</v>
      </c>
      <c r="G206" s="82" t="s">
        <v>106</v>
      </c>
      <c r="H206" s="63"/>
      <c r="I206" s="63"/>
      <c r="J206" s="53">
        <f t="shared" si="99"/>
        <v>55566.16</v>
      </c>
      <c r="K206" s="64"/>
      <c r="L206" s="64">
        <v>918.45</v>
      </c>
      <c r="M206" s="64">
        <v>21971.61</v>
      </c>
      <c r="N206" s="64"/>
      <c r="O206" s="64"/>
      <c r="P206" s="64">
        <v>784.7</v>
      </c>
      <c r="Q206" s="64">
        <v>25546.61</v>
      </c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>
        <v>3201.46</v>
      </c>
      <c r="AF206" s="64">
        <v>1010.29</v>
      </c>
      <c r="AG206" s="64">
        <v>873.5</v>
      </c>
      <c r="AH206" s="64">
        <v>1259.54</v>
      </c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5"/>
      <c r="CH206" s="18"/>
      <c r="CI206" s="19"/>
      <c r="CK206" s="46">
        <f>IF(J207&gt;0,1,0)</f>
        <v>1</v>
      </c>
    </row>
    <row r="207" spans="1:89" ht="14.1" customHeight="1" x14ac:dyDescent="0.3">
      <c r="A207" s="47">
        <f t="shared" si="131"/>
        <v>206</v>
      </c>
      <c r="B207" s="63"/>
      <c r="C207" s="63"/>
      <c r="D207" s="63"/>
      <c r="E207" s="63"/>
      <c r="F207" s="68" t="s">
        <v>69</v>
      </c>
      <c r="G207" s="82" t="s">
        <v>107</v>
      </c>
      <c r="H207" s="63"/>
      <c r="I207" s="63"/>
      <c r="J207" s="53">
        <f t="shared" si="99"/>
        <v>144468.14000000001</v>
      </c>
      <c r="K207" s="64"/>
      <c r="L207" s="64">
        <v>1751.04</v>
      </c>
      <c r="M207" s="64">
        <v>57709.41</v>
      </c>
      <c r="N207" s="64"/>
      <c r="O207" s="64">
        <v>852.21</v>
      </c>
      <c r="P207" s="64"/>
      <c r="Q207" s="64">
        <v>69788.100000000006</v>
      </c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>
        <v>6475.26</v>
      </c>
      <c r="AF207" s="64">
        <v>2307.5</v>
      </c>
      <c r="AG207" s="64">
        <v>1683.34</v>
      </c>
      <c r="AH207" s="64">
        <v>3901.28</v>
      </c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5"/>
      <c r="CH207" s="18"/>
      <c r="CI207" s="19"/>
      <c r="CK207" s="46">
        <f>IF(J208&gt;0,1,0)</f>
        <v>1</v>
      </c>
    </row>
    <row r="208" spans="1:89" s="46" customFormat="1" ht="14.1" customHeight="1" x14ac:dyDescent="0.3">
      <c r="A208" s="47">
        <f t="shared" si="131"/>
        <v>207</v>
      </c>
      <c r="B208" s="63"/>
      <c r="C208" s="63"/>
      <c r="D208" s="63"/>
      <c r="E208" s="63"/>
      <c r="F208" s="68" t="s">
        <v>71</v>
      </c>
      <c r="G208" s="82" t="s">
        <v>108</v>
      </c>
      <c r="H208" s="63"/>
      <c r="I208" s="63"/>
      <c r="J208" s="53">
        <f t="shared" ref="J208:J271" si="134">SUM(K208:CG208)</f>
        <v>212911.19</v>
      </c>
      <c r="K208" s="64"/>
      <c r="L208" s="64">
        <v>1364.99</v>
      </c>
      <c r="M208" s="64">
        <v>75678.23</v>
      </c>
      <c r="N208" s="64"/>
      <c r="O208" s="64">
        <v>2993.97</v>
      </c>
      <c r="P208" s="64">
        <v>1132.04</v>
      </c>
      <c r="Q208" s="64">
        <v>105049.4</v>
      </c>
      <c r="R208" s="64"/>
      <c r="S208" s="64"/>
      <c r="T208" s="64"/>
      <c r="U208" s="64">
        <v>5299.77</v>
      </c>
      <c r="V208" s="64"/>
      <c r="W208" s="64"/>
      <c r="X208" s="64"/>
      <c r="Y208" s="64"/>
      <c r="Z208" s="64"/>
      <c r="AA208" s="64"/>
      <c r="AB208" s="64"/>
      <c r="AC208" s="64"/>
      <c r="AD208" s="64"/>
      <c r="AE208" s="64">
        <v>11422.28</v>
      </c>
      <c r="AF208" s="64">
        <v>3974.26</v>
      </c>
      <c r="AG208" s="64">
        <v>2897.28</v>
      </c>
      <c r="AH208" s="64">
        <v>3098.97</v>
      </c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5"/>
      <c r="CH208" s="9"/>
      <c r="CI208" s="10"/>
      <c r="CK208" s="46">
        <v>1</v>
      </c>
    </row>
    <row r="209" spans="1:89" s="46" customFormat="1" ht="14.1" customHeight="1" x14ac:dyDescent="0.3">
      <c r="A209" s="47">
        <f t="shared" si="131"/>
        <v>208</v>
      </c>
      <c r="B209" s="68"/>
      <c r="C209" s="68"/>
      <c r="D209" s="68"/>
      <c r="E209" s="68"/>
      <c r="F209" s="68"/>
      <c r="G209" s="68"/>
      <c r="H209" s="68"/>
      <c r="I209" s="69"/>
      <c r="J209" s="70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2"/>
      <c r="CH209" s="9"/>
      <c r="CI209" s="10"/>
      <c r="CK209" s="46">
        <f t="shared" ref="CK209:CK215" si="135">IF(J210&gt;0,1,0)</f>
        <v>1</v>
      </c>
    </row>
    <row r="210" spans="1:89" ht="14.1" customHeight="1" x14ac:dyDescent="0.3">
      <c r="A210" s="47">
        <f t="shared" si="131"/>
        <v>209</v>
      </c>
      <c r="B210" s="61"/>
      <c r="C210" s="61"/>
      <c r="D210" s="48" t="s">
        <v>109</v>
      </c>
      <c r="E210" s="48" t="s">
        <v>110</v>
      </c>
      <c r="F210" s="48"/>
      <c r="G210" s="48"/>
      <c r="H210" s="48"/>
      <c r="I210" s="48"/>
      <c r="J210" s="53">
        <f t="shared" si="134"/>
        <v>12909.78</v>
      </c>
      <c r="K210" s="54">
        <f>SUM(K214,K211)</f>
        <v>0</v>
      </c>
      <c r="L210" s="54">
        <f t="shared" ref="L210:BW210" si="136">SUM(L214,L211)</f>
        <v>0</v>
      </c>
      <c r="M210" s="54">
        <f t="shared" si="136"/>
        <v>1636.48</v>
      </c>
      <c r="N210" s="54">
        <f t="shared" si="136"/>
        <v>0</v>
      </c>
      <c r="O210" s="54">
        <f t="shared" si="136"/>
        <v>0</v>
      </c>
      <c r="P210" s="54">
        <f t="shared" si="136"/>
        <v>739.91</v>
      </c>
      <c r="Q210" s="54">
        <f t="shared" si="136"/>
        <v>3123.92</v>
      </c>
      <c r="R210" s="54">
        <f t="shared" si="136"/>
        <v>0</v>
      </c>
      <c r="S210" s="54">
        <f t="shared" si="136"/>
        <v>0</v>
      </c>
      <c r="T210" s="54">
        <f t="shared" si="136"/>
        <v>541.05999999999995</v>
      </c>
      <c r="U210" s="54">
        <f t="shared" si="136"/>
        <v>18.8</v>
      </c>
      <c r="V210" s="54">
        <f t="shared" si="136"/>
        <v>0</v>
      </c>
      <c r="W210" s="54">
        <f t="shared" si="136"/>
        <v>0</v>
      </c>
      <c r="X210" s="54">
        <f t="shared" si="136"/>
        <v>0</v>
      </c>
      <c r="Y210" s="54">
        <f t="shared" si="136"/>
        <v>0</v>
      </c>
      <c r="Z210" s="54">
        <f t="shared" si="136"/>
        <v>0</v>
      </c>
      <c r="AA210" s="54">
        <f t="shared" si="136"/>
        <v>0</v>
      </c>
      <c r="AB210" s="54">
        <f t="shared" si="136"/>
        <v>4.0999999999999996</v>
      </c>
      <c r="AC210" s="54">
        <f t="shared" si="136"/>
        <v>203.58999999999997</v>
      </c>
      <c r="AD210" s="54">
        <f t="shared" si="136"/>
        <v>816.25</v>
      </c>
      <c r="AE210" s="54">
        <f t="shared" si="136"/>
        <v>333.15999999999997</v>
      </c>
      <c r="AF210" s="54">
        <f t="shared" si="136"/>
        <v>128.09</v>
      </c>
      <c r="AG210" s="54">
        <f t="shared" si="136"/>
        <v>76.73</v>
      </c>
      <c r="AH210" s="54">
        <f t="shared" si="136"/>
        <v>201.23000000000002</v>
      </c>
      <c r="AI210" s="54">
        <f t="shared" si="136"/>
        <v>0</v>
      </c>
      <c r="AJ210" s="54">
        <f t="shared" si="136"/>
        <v>20.76</v>
      </c>
      <c r="AK210" s="54">
        <f t="shared" si="136"/>
        <v>3214.92</v>
      </c>
      <c r="AL210" s="54">
        <f t="shared" si="136"/>
        <v>1850.78</v>
      </c>
      <c r="AM210" s="54">
        <f t="shared" si="136"/>
        <v>0</v>
      </c>
      <c r="AN210" s="54">
        <f t="shared" si="136"/>
        <v>0</v>
      </c>
      <c r="AO210" s="54">
        <f t="shared" si="136"/>
        <v>0</v>
      </c>
      <c r="AP210" s="54">
        <f t="shared" si="136"/>
        <v>0</v>
      </c>
      <c r="AQ210" s="54">
        <f t="shared" si="136"/>
        <v>0</v>
      </c>
      <c r="AR210" s="54">
        <f t="shared" si="136"/>
        <v>0</v>
      </c>
      <c r="AS210" s="54">
        <f t="shared" si="136"/>
        <v>0</v>
      </c>
      <c r="AT210" s="54">
        <f t="shared" si="136"/>
        <v>0</v>
      </c>
      <c r="AU210" s="54">
        <f t="shared" si="136"/>
        <v>0</v>
      </c>
      <c r="AV210" s="54">
        <f t="shared" si="136"/>
        <v>0</v>
      </c>
      <c r="AW210" s="54">
        <f t="shared" si="136"/>
        <v>0</v>
      </c>
      <c r="AX210" s="54">
        <f t="shared" si="136"/>
        <v>0</v>
      </c>
      <c r="AY210" s="54">
        <f t="shared" si="136"/>
        <v>0</v>
      </c>
      <c r="AZ210" s="54">
        <f t="shared" si="136"/>
        <v>0</v>
      </c>
      <c r="BA210" s="54">
        <f t="shared" si="136"/>
        <v>0</v>
      </c>
      <c r="BB210" s="54">
        <f t="shared" si="136"/>
        <v>0</v>
      </c>
      <c r="BC210" s="54">
        <f t="shared" si="136"/>
        <v>0</v>
      </c>
      <c r="BD210" s="54">
        <f t="shared" si="136"/>
        <v>0</v>
      </c>
      <c r="BE210" s="54">
        <f t="shared" si="136"/>
        <v>0</v>
      </c>
      <c r="BF210" s="54">
        <f t="shared" si="136"/>
        <v>0</v>
      </c>
      <c r="BG210" s="54">
        <f t="shared" si="136"/>
        <v>0</v>
      </c>
      <c r="BH210" s="54">
        <f t="shared" si="136"/>
        <v>0</v>
      </c>
      <c r="BI210" s="54">
        <f t="shared" si="136"/>
        <v>0</v>
      </c>
      <c r="BJ210" s="54">
        <f t="shared" si="136"/>
        <v>0</v>
      </c>
      <c r="BK210" s="54">
        <f t="shared" si="136"/>
        <v>0</v>
      </c>
      <c r="BL210" s="54">
        <f t="shared" si="136"/>
        <v>0</v>
      </c>
      <c r="BM210" s="54">
        <f t="shared" si="136"/>
        <v>0</v>
      </c>
      <c r="BN210" s="54">
        <f t="shared" si="136"/>
        <v>0</v>
      </c>
      <c r="BO210" s="54">
        <f t="shared" si="136"/>
        <v>0</v>
      </c>
      <c r="BP210" s="54">
        <f t="shared" si="136"/>
        <v>0</v>
      </c>
      <c r="BQ210" s="54">
        <f t="shared" si="136"/>
        <v>0</v>
      </c>
      <c r="BR210" s="54">
        <f t="shared" si="136"/>
        <v>0</v>
      </c>
      <c r="BS210" s="54">
        <f t="shared" si="136"/>
        <v>0</v>
      </c>
      <c r="BT210" s="54">
        <f t="shared" si="136"/>
        <v>0</v>
      </c>
      <c r="BU210" s="54">
        <f t="shared" si="136"/>
        <v>0</v>
      </c>
      <c r="BV210" s="54">
        <f t="shared" si="136"/>
        <v>0</v>
      </c>
      <c r="BW210" s="54">
        <f t="shared" si="136"/>
        <v>0</v>
      </c>
      <c r="BX210" s="54">
        <f t="shared" ref="BX210:CF210" si="137">SUM(BX214,BX211)</f>
        <v>0</v>
      </c>
      <c r="BY210" s="54">
        <f t="shared" si="137"/>
        <v>0</v>
      </c>
      <c r="BZ210" s="54">
        <f t="shared" si="137"/>
        <v>0</v>
      </c>
      <c r="CA210" s="54">
        <f t="shared" si="137"/>
        <v>0</v>
      </c>
      <c r="CB210" s="54">
        <f t="shared" si="137"/>
        <v>0</v>
      </c>
      <c r="CC210" s="54">
        <f t="shared" si="137"/>
        <v>0</v>
      </c>
      <c r="CD210" s="54">
        <f t="shared" si="137"/>
        <v>0</v>
      </c>
      <c r="CE210" s="54">
        <f t="shared" si="137"/>
        <v>0</v>
      </c>
      <c r="CF210" s="54">
        <f t="shared" si="137"/>
        <v>0</v>
      </c>
      <c r="CG210" s="55">
        <f>SUM(CG214,CG211)</f>
        <v>0</v>
      </c>
      <c r="CH210" s="18"/>
      <c r="CI210" s="19"/>
      <c r="CK210" s="46">
        <f t="shared" si="135"/>
        <v>1</v>
      </c>
    </row>
    <row r="211" spans="1:89" ht="14.1" customHeight="1" x14ac:dyDescent="0.3">
      <c r="A211" s="47">
        <f t="shared" si="131"/>
        <v>210</v>
      </c>
      <c r="B211" s="61"/>
      <c r="C211" s="61"/>
      <c r="D211" s="61"/>
      <c r="E211" s="61" t="s">
        <v>15</v>
      </c>
      <c r="F211" s="76" t="s">
        <v>14</v>
      </c>
      <c r="G211" s="61"/>
      <c r="H211" s="61"/>
      <c r="I211" s="61"/>
      <c r="J211" s="53">
        <f t="shared" si="134"/>
        <v>12903.32</v>
      </c>
      <c r="K211" s="77">
        <f>SUM(K212:K213)</f>
        <v>0</v>
      </c>
      <c r="L211" s="77">
        <f t="shared" ref="L211:BW211" si="138">SUM(L212:L213)</f>
        <v>0</v>
      </c>
      <c r="M211" s="77">
        <f t="shared" si="138"/>
        <v>1636.48</v>
      </c>
      <c r="N211" s="77">
        <f t="shared" si="138"/>
        <v>0</v>
      </c>
      <c r="O211" s="77">
        <f t="shared" si="138"/>
        <v>0</v>
      </c>
      <c r="P211" s="77">
        <f t="shared" si="138"/>
        <v>739.91</v>
      </c>
      <c r="Q211" s="77">
        <f t="shared" si="138"/>
        <v>3123.92</v>
      </c>
      <c r="R211" s="77">
        <f t="shared" si="138"/>
        <v>0</v>
      </c>
      <c r="S211" s="77">
        <f t="shared" si="138"/>
        <v>0</v>
      </c>
      <c r="T211" s="77">
        <f t="shared" si="138"/>
        <v>541.05999999999995</v>
      </c>
      <c r="U211" s="77">
        <f t="shared" si="138"/>
        <v>18.8</v>
      </c>
      <c r="V211" s="77">
        <f t="shared" si="138"/>
        <v>0</v>
      </c>
      <c r="W211" s="77">
        <f t="shared" si="138"/>
        <v>0</v>
      </c>
      <c r="X211" s="77">
        <f t="shared" si="138"/>
        <v>0</v>
      </c>
      <c r="Y211" s="77">
        <f t="shared" si="138"/>
        <v>0</v>
      </c>
      <c r="Z211" s="77">
        <f t="shared" si="138"/>
        <v>0</v>
      </c>
      <c r="AA211" s="77">
        <f t="shared" si="138"/>
        <v>0</v>
      </c>
      <c r="AB211" s="77">
        <f t="shared" si="138"/>
        <v>4.0999999999999996</v>
      </c>
      <c r="AC211" s="77">
        <f t="shared" si="138"/>
        <v>203.58999999999997</v>
      </c>
      <c r="AD211" s="77">
        <f t="shared" si="138"/>
        <v>816.25</v>
      </c>
      <c r="AE211" s="77">
        <f t="shared" si="138"/>
        <v>333.15999999999997</v>
      </c>
      <c r="AF211" s="77">
        <f t="shared" si="138"/>
        <v>128.09</v>
      </c>
      <c r="AG211" s="77">
        <f t="shared" si="138"/>
        <v>76.73</v>
      </c>
      <c r="AH211" s="77">
        <f t="shared" si="138"/>
        <v>201.23000000000002</v>
      </c>
      <c r="AI211" s="77">
        <f t="shared" si="138"/>
        <v>0</v>
      </c>
      <c r="AJ211" s="77">
        <f t="shared" si="138"/>
        <v>20.170000000000002</v>
      </c>
      <c r="AK211" s="77">
        <f t="shared" si="138"/>
        <v>3210.54</v>
      </c>
      <c r="AL211" s="77">
        <f t="shared" si="138"/>
        <v>1849.29</v>
      </c>
      <c r="AM211" s="77">
        <f t="shared" si="138"/>
        <v>0</v>
      </c>
      <c r="AN211" s="77">
        <f t="shared" si="138"/>
        <v>0</v>
      </c>
      <c r="AO211" s="77">
        <f t="shared" si="138"/>
        <v>0</v>
      </c>
      <c r="AP211" s="77">
        <f t="shared" si="138"/>
        <v>0</v>
      </c>
      <c r="AQ211" s="77">
        <f t="shared" si="138"/>
        <v>0</v>
      </c>
      <c r="AR211" s="77">
        <f t="shared" si="138"/>
        <v>0</v>
      </c>
      <c r="AS211" s="77">
        <f t="shared" si="138"/>
        <v>0</v>
      </c>
      <c r="AT211" s="77">
        <f t="shared" si="138"/>
        <v>0</v>
      </c>
      <c r="AU211" s="77">
        <f t="shared" si="138"/>
        <v>0</v>
      </c>
      <c r="AV211" s="77">
        <f t="shared" si="138"/>
        <v>0</v>
      </c>
      <c r="AW211" s="77">
        <f t="shared" si="138"/>
        <v>0</v>
      </c>
      <c r="AX211" s="77">
        <f t="shared" si="138"/>
        <v>0</v>
      </c>
      <c r="AY211" s="77">
        <f t="shared" si="138"/>
        <v>0</v>
      </c>
      <c r="AZ211" s="77">
        <f t="shared" si="138"/>
        <v>0</v>
      </c>
      <c r="BA211" s="77">
        <f t="shared" si="138"/>
        <v>0</v>
      </c>
      <c r="BB211" s="77">
        <f t="shared" si="138"/>
        <v>0</v>
      </c>
      <c r="BC211" s="77">
        <f t="shared" si="138"/>
        <v>0</v>
      </c>
      <c r="BD211" s="77">
        <f t="shared" si="138"/>
        <v>0</v>
      </c>
      <c r="BE211" s="77">
        <f t="shared" si="138"/>
        <v>0</v>
      </c>
      <c r="BF211" s="77">
        <f t="shared" si="138"/>
        <v>0</v>
      </c>
      <c r="BG211" s="77">
        <f t="shared" si="138"/>
        <v>0</v>
      </c>
      <c r="BH211" s="77">
        <f t="shared" si="138"/>
        <v>0</v>
      </c>
      <c r="BI211" s="77">
        <f t="shared" si="138"/>
        <v>0</v>
      </c>
      <c r="BJ211" s="77">
        <f t="shared" si="138"/>
        <v>0</v>
      </c>
      <c r="BK211" s="77">
        <f t="shared" si="138"/>
        <v>0</v>
      </c>
      <c r="BL211" s="77">
        <f t="shared" si="138"/>
        <v>0</v>
      </c>
      <c r="BM211" s="77">
        <f t="shared" si="138"/>
        <v>0</v>
      </c>
      <c r="BN211" s="77">
        <f t="shared" si="138"/>
        <v>0</v>
      </c>
      <c r="BO211" s="77">
        <f t="shared" si="138"/>
        <v>0</v>
      </c>
      <c r="BP211" s="77">
        <f t="shared" si="138"/>
        <v>0</v>
      </c>
      <c r="BQ211" s="77">
        <f t="shared" si="138"/>
        <v>0</v>
      </c>
      <c r="BR211" s="77">
        <f t="shared" si="138"/>
        <v>0</v>
      </c>
      <c r="BS211" s="77">
        <f t="shared" si="138"/>
        <v>0</v>
      </c>
      <c r="BT211" s="77">
        <f t="shared" si="138"/>
        <v>0</v>
      </c>
      <c r="BU211" s="77">
        <f t="shared" si="138"/>
        <v>0</v>
      </c>
      <c r="BV211" s="77">
        <f t="shared" si="138"/>
        <v>0</v>
      </c>
      <c r="BW211" s="77">
        <f t="shared" si="138"/>
        <v>0</v>
      </c>
      <c r="BX211" s="77">
        <f t="shared" ref="BX211:CF211" si="139">SUM(BX212:BX213)</f>
        <v>0</v>
      </c>
      <c r="BY211" s="77">
        <f t="shared" si="139"/>
        <v>0</v>
      </c>
      <c r="BZ211" s="77">
        <f t="shared" si="139"/>
        <v>0</v>
      </c>
      <c r="CA211" s="77">
        <f t="shared" si="139"/>
        <v>0</v>
      </c>
      <c r="CB211" s="77">
        <f t="shared" si="139"/>
        <v>0</v>
      </c>
      <c r="CC211" s="77">
        <f t="shared" si="139"/>
        <v>0</v>
      </c>
      <c r="CD211" s="77">
        <f t="shared" si="139"/>
        <v>0</v>
      </c>
      <c r="CE211" s="77">
        <f t="shared" si="139"/>
        <v>0</v>
      </c>
      <c r="CF211" s="77">
        <f t="shared" si="139"/>
        <v>0</v>
      </c>
      <c r="CG211" s="78">
        <f>SUM(CG212:CG213)</f>
        <v>0</v>
      </c>
      <c r="CH211" s="18"/>
      <c r="CI211" s="19"/>
      <c r="CK211" s="46">
        <f t="shared" si="135"/>
        <v>1</v>
      </c>
    </row>
    <row r="212" spans="1:89" s="46" customFormat="1" ht="14.1" customHeight="1" x14ac:dyDescent="0.3">
      <c r="A212" s="47">
        <f t="shared" si="131"/>
        <v>211</v>
      </c>
      <c r="B212" s="63"/>
      <c r="C212" s="63"/>
      <c r="D212" s="63"/>
      <c r="E212" s="63"/>
      <c r="F212" s="68" t="s">
        <v>35</v>
      </c>
      <c r="G212" s="82" t="s">
        <v>111</v>
      </c>
      <c r="H212" s="63"/>
      <c r="I212" s="63"/>
      <c r="J212" s="53">
        <f t="shared" si="134"/>
        <v>10460.690000000002</v>
      </c>
      <c r="K212" s="64"/>
      <c r="L212" s="64"/>
      <c r="M212" s="64">
        <v>806.4</v>
      </c>
      <c r="N212" s="64"/>
      <c r="O212" s="64"/>
      <c r="P212" s="64">
        <v>725.88</v>
      </c>
      <c r="Q212" s="64">
        <v>2352</v>
      </c>
      <c r="R212" s="64"/>
      <c r="S212" s="64"/>
      <c r="T212" s="64">
        <v>541.05999999999995</v>
      </c>
      <c r="U212" s="64">
        <v>18.8</v>
      </c>
      <c r="V212" s="64"/>
      <c r="W212" s="64"/>
      <c r="X212" s="64"/>
      <c r="Y212" s="64"/>
      <c r="Z212" s="64"/>
      <c r="AA212" s="64"/>
      <c r="AB212" s="64">
        <v>4.0999999999999996</v>
      </c>
      <c r="AC212" s="64">
        <v>113.71</v>
      </c>
      <c r="AD212" s="64">
        <v>544.41999999999996</v>
      </c>
      <c r="AE212" s="64">
        <v>305.33999999999997</v>
      </c>
      <c r="AF212" s="64">
        <v>117.32</v>
      </c>
      <c r="AG212" s="64">
        <v>69.08</v>
      </c>
      <c r="AH212" s="64">
        <v>176.43</v>
      </c>
      <c r="AI212" s="64"/>
      <c r="AJ212" s="64"/>
      <c r="AK212" s="64">
        <v>2954.54</v>
      </c>
      <c r="AL212" s="64">
        <v>1731.61</v>
      </c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5"/>
      <c r="CH212" s="9"/>
      <c r="CI212" s="10"/>
      <c r="CK212" s="46">
        <f t="shared" si="135"/>
        <v>1</v>
      </c>
    </row>
    <row r="213" spans="1:89" ht="14.1" customHeight="1" x14ac:dyDescent="0.3">
      <c r="A213" s="47">
        <f t="shared" si="131"/>
        <v>212</v>
      </c>
      <c r="B213" s="63"/>
      <c r="C213" s="63"/>
      <c r="D213" s="63"/>
      <c r="E213" s="63"/>
      <c r="F213" s="68" t="s">
        <v>47</v>
      </c>
      <c r="G213" s="82" t="s">
        <v>112</v>
      </c>
      <c r="H213" s="63"/>
      <c r="I213" s="63"/>
      <c r="J213" s="53">
        <f t="shared" si="134"/>
        <v>2442.6299999999997</v>
      </c>
      <c r="K213" s="64"/>
      <c r="L213" s="64"/>
      <c r="M213" s="64">
        <v>830.08</v>
      </c>
      <c r="N213" s="64"/>
      <c r="O213" s="64"/>
      <c r="P213" s="64">
        <v>14.03</v>
      </c>
      <c r="Q213" s="64">
        <v>771.92</v>
      </c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>
        <v>89.88</v>
      </c>
      <c r="AD213" s="64">
        <v>271.83</v>
      </c>
      <c r="AE213" s="64">
        <v>27.82</v>
      </c>
      <c r="AF213" s="64">
        <v>10.77</v>
      </c>
      <c r="AG213" s="64">
        <v>7.65</v>
      </c>
      <c r="AH213" s="64">
        <v>24.8</v>
      </c>
      <c r="AI213" s="64"/>
      <c r="AJ213" s="64">
        <v>20.170000000000002</v>
      </c>
      <c r="AK213" s="64">
        <v>256</v>
      </c>
      <c r="AL213" s="64">
        <v>117.68</v>
      </c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5"/>
      <c r="CH213" s="18"/>
      <c r="CI213" s="19"/>
      <c r="CK213" s="46">
        <f t="shared" si="135"/>
        <v>1</v>
      </c>
    </row>
    <row r="214" spans="1:89" ht="14.1" customHeight="1" x14ac:dyDescent="0.3">
      <c r="A214" s="47">
        <f t="shared" si="131"/>
        <v>213</v>
      </c>
      <c r="B214" s="61"/>
      <c r="C214" s="61"/>
      <c r="D214" s="61"/>
      <c r="E214" s="61" t="s">
        <v>17</v>
      </c>
      <c r="F214" s="86" t="s">
        <v>30</v>
      </c>
      <c r="G214" s="61"/>
      <c r="H214" s="61"/>
      <c r="I214" s="61"/>
      <c r="J214" s="53">
        <f t="shared" si="134"/>
        <v>6.46</v>
      </c>
      <c r="K214" s="77">
        <f>SUM(K215:K216)</f>
        <v>0</v>
      </c>
      <c r="L214" s="77">
        <f t="shared" ref="L214:BW214" si="140">SUM(L215:L216)</f>
        <v>0</v>
      </c>
      <c r="M214" s="77">
        <f t="shared" si="140"/>
        <v>0</v>
      </c>
      <c r="N214" s="77">
        <f t="shared" si="140"/>
        <v>0</v>
      </c>
      <c r="O214" s="77">
        <f t="shared" si="140"/>
        <v>0</v>
      </c>
      <c r="P214" s="77">
        <f t="shared" si="140"/>
        <v>0</v>
      </c>
      <c r="Q214" s="77">
        <f t="shared" si="140"/>
        <v>0</v>
      </c>
      <c r="R214" s="77">
        <f t="shared" si="140"/>
        <v>0</v>
      </c>
      <c r="S214" s="77">
        <f t="shared" si="140"/>
        <v>0</v>
      </c>
      <c r="T214" s="77">
        <f t="shared" si="140"/>
        <v>0</v>
      </c>
      <c r="U214" s="77">
        <f t="shared" si="140"/>
        <v>0</v>
      </c>
      <c r="V214" s="77">
        <f t="shared" si="140"/>
        <v>0</v>
      </c>
      <c r="W214" s="77">
        <f t="shared" si="140"/>
        <v>0</v>
      </c>
      <c r="X214" s="77">
        <f t="shared" si="140"/>
        <v>0</v>
      </c>
      <c r="Y214" s="77">
        <f t="shared" si="140"/>
        <v>0</v>
      </c>
      <c r="Z214" s="77">
        <f t="shared" si="140"/>
        <v>0</v>
      </c>
      <c r="AA214" s="77">
        <f t="shared" si="140"/>
        <v>0</v>
      </c>
      <c r="AB214" s="77">
        <f t="shared" si="140"/>
        <v>0</v>
      </c>
      <c r="AC214" s="77">
        <f t="shared" si="140"/>
        <v>0</v>
      </c>
      <c r="AD214" s="77">
        <f t="shared" si="140"/>
        <v>0</v>
      </c>
      <c r="AE214" s="77">
        <f t="shared" si="140"/>
        <v>0</v>
      </c>
      <c r="AF214" s="77">
        <f t="shared" si="140"/>
        <v>0</v>
      </c>
      <c r="AG214" s="77">
        <f t="shared" si="140"/>
        <v>0</v>
      </c>
      <c r="AH214" s="77">
        <f t="shared" si="140"/>
        <v>0</v>
      </c>
      <c r="AI214" s="77">
        <f t="shared" si="140"/>
        <v>0</v>
      </c>
      <c r="AJ214" s="77">
        <f t="shared" si="140"/>
        <v>0.59</v>
      </c>
      <c r="AK214" s="77">
        <f t="shared" si="140"/>
        <v>4.38</v>
      </c>
      <c r="AL214" s="77">
        <f t="shared" si="140"/>
        <v>1.49</v>
      </c>
      <c r="AM214" s="77">
        <f t="shared" si="140"/>
        <v>0</v>
      </c>
      <c r="AN214" s="77">
        <f t="shared" si="140"/>
        <v>0</v>
      </c>
      <c r="AO214" s="77">
        <f t="shared" si="140"/>
        <v>0</v>
      </c>
      <c r="AP214" s="77">
        <f t="shared" si="140"/>
        <v>0</v>
      </c>
      <c r="AQ214" s="77">
        <f t="shared" si="140"/>
        <v>0</v>
      </c>
      <c r="AR214" s="77">
        <f t="shared" si="140"/>
        <v>0</v>
      </c>
      <c r="AS214" s="77">
        <f t="shared" si="140"/>
        <v>0</v>
      </c>
      <c r="AT214" s="77">
        <f t="shared" si="140"/>
        <v>0</v>
      </c>
      <c r="AU214" s="77">
        <f t="shared" si="140"/>
        <v>0</v>
      </c>
      <c r="AV214" s="77">
        <f t="shared" si="140"/>
        <v>0</v>
      </c>
      <c r="AW214" s="77">
        <f t="shared" si="140"/>
        <v>0</v>
      </c>
      <c r="AX214" s="77">
        <f t="shared" si="140"/>
        <v>0</v>
      </c>
      <c r="AY214" s="77">
        <f t="shared" si="140"/>
        <v>0</v>
      </c>
      <c r="AZ214" s="77">
        <f t="shared" si="140"/>
        <v>0</v>
      </c>
      <c r="BA214" s="77">
        <f t="shared" si="140"/>
        <v>0</v>
      </c>
      <c r="BB214" s="77">
        <f t="shared" si="140"/>
        <v>0</v>
      </c>
      <c r="BC214" s="77">
        <f t="shared" si="140"/>
        <v>0</v>
      </c>
      <c r="BD214" s="77">
        <f t="shared" si="140"/>
        <v>0</v>
      </c>
      <c r="BE214" s="77">
        <f t="shared" si="140"/>
        <v>0</v>
      </c>
      <c r="BF214" s="77">
        <f t="shared" si="140"/>
        <v>0</v>
      </c>
      <c r="BG214" s="77">
        <f t="shared" si="140"/>
        <v>0</v>
      </c>
      <c r="BH214" s="77">
        <f t="shared" si="140"/>
        <v>0</v>
      </c>
      <c r="BI214" s="77">
        <f t="shared" si="140"/>
        <v>0</v>
      </c>
      <c r="BJ214" s="77">
        <f t="shared" si="140"/>
        <v>0</v>
      </c>
      <c r="BK214" s="77">
        <f t="shared" si="140"/>
        <v>0</v>
      </c>
      <c r="BL214" s="77">
        <f t="shared" si="140"/>
        <v>0</v>
      </c>
      <c r="BM214" s="77">
        <f t="shared" si="140"/>
        <v>0</v>
      </c>
      <c r="BN214" s="77">
        <f t="shared" si="140"/>
        <v>0</v>
      </c>
      <c r="BO214" s="77">
        <f t="shared" si="140"/>
        <v>0</v>
      </c>
      <c r="BP214" s="77">
        <f t="shared" si="140"/>
        <v>0</v>
      </c>
      <c r="BQ214" s="77">
        <f t="shared" si="140"/>
        <v>0</v>
      </c>
      <c r="BR214" s="77">
        <f t="shared" si="140"/>
        <v>0</v>
      </c>
      <c r="BS214" s="77">
        <f t="shared" si="140"/>
        <v>0</v>
      </c>
      <c r="BT214" s="77">
        <f t="shared" si="140"/>
        <v>0</v>
      </c>
      <c r="BU214" s="77">
        <f t="shared" si="140"/>
        <v>0</v>
      </c>
      <c r="BV214" s="77">
        <f t="shared" si="140"/>
        <v>0</v>
      </c>
      <c r="BW214" s="77">
        <f t="shared" si="140"/>
        <v>0</v>
      </c>
      <c r="BX214" s="77">
        <f t="shared" ref="BX214:CF214" si="141">SUM(BX215:BX216)</f>
        <v>0</v>
      </c>
      <c r="BY214" s="77">
        <f t="shared" si="141"/>
        <v>0</v>
      </c>
      <c r="BZ214" s="77">
        <f t="shared" si="141"/>
        <v>0</v>
      </c>
      <c r="CA214" s="77">
        <f t="shared" si="141"/>
        <v>0</v>
      </c>
      <c r="CB214" s="77">
        <f t="shared" si="141"/>
        <v>0</v>
      </c>
      <c r="CC214" s="77">
        <f t="shared" si="141"/>
        <v>0</v>
      </c>
      <c r="CD214" s="77">
        <f t="shared" si="141"/>
        <v>0</v>
      </c>
      <c r="CE214" s="77">
        <f t="shared" si="141"/>
        <v>0</v>
      </c>
      <c r="CF214" s="77">
        <f t="shared" si="141"/>
        <v>0</v>
      </c>
      <c r="CG214" s="78">
        <f>SUM(CG215:CG216)</f>
        <v>0</v>
      </c>
      <c r="CH214" s="18"/>
      <c r="CI214" s="19"/>
      <c r="CK214" s="46">
        <f t="shared" si="135"/>
        <v>0</v>
      </c>
    </row>
    <row r="215" spans="1:89" ht="14.1" customHeight="1" x14ac:dyDescent="0.3">
      <c r="A215" s="47">
        <f t="shared" si="131"/>
        <v>214</v>
      </c>
      <c r="B215" s="63"/>
      <c r="C215" s="63"/>
      <c r="D215" s="63"/>
      <c r="E215" s="63"/>
      <c r="F215" s="68" t="s">
        <v>35</v>
      </c>
      <c r="G215" s="82" t="s">
        <v>111</v>
      </c>
      <c r="H215" s="63"/>
      <c r="I215" s="63"/>
      <c r="J215" s="53">
        <f t="shared" si="134"/>
        <v>0</v>
      </c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5"/>
      <c r="CH215" s="18"/>
      <c r="CI215" s="19"/>
      <c r="CK215" s="46">
        <f t="shared" si="135"/>
        <v>1</v>
      </c>
    </row>
    <row r="216" spans="1:89" s="46" customFormat="1" ht="14.1" customHeight="1" x14ac:dyDescent="0.3">
      <c r="A216" s="47">
        <f t="shared" si="131"/>
        <v>215</v>
      </c>
      <c r="B216" s="63"/>
      <c r="C216" s="63"/>
      <c r="D216" s="63"/>
      <c r="E216" s="63"/>
      <c r="F216" s="68" t="s">
        <v>47</v>
      </c>
      <c r="G216" s="82" t="s">
        <v>112</v>
      </c>
      <c r="H216" s="63"/>
      <c r="I216" s="63"/>
      <c r="J216" s="53">
        <f t="shared" si="134"/>
        <v>6.46</v>
      </c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>
        <v>0.59</v>
      </c>
      <c r="AK216" s="64">
        <v>4.38</v>
      </c>
      <c r="AL216" s="64">
        <v>1.49</v>
      </c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5"/>
      <c r="CH216" s="9"/>
      <c r="CI216" s="10"/>
      <c r="CK216" s="46">
        <v>1</v>
      </c>
    </row>
    <row r="217" spans="1:89" s="46" customFormat="1" ht="14.1" customHeight="1" x14ac:dyDescent="0.3">
      <c r="A217" s="47">
        <f t="shared" si="131"/>
        <v>216</v>
      </c>
      <c r="B217" s="68"/>
      <c r="C217" s="68"/>
      <c r="D217" s="68"/>
      <c r="E217" s="68"/>
      <c r="F217" s="68"/>
      <c r="G217" s="68"/>
      <c r="H217" s="68"/>
      <c r="I217" s="69"/>
      <c r="J217" s="70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2"/>
      <c r="CH217" s="9"/>
      <c r="CI217" s="10"/>
      <c r="CK217" s="46">
        <f>IF(J218&gt;0,1,0)</f>
        <v>1</v>
      </c>
    </row>
    <row r="218" spans="1:89" s="46" customFormat="1" ht="14.1" customHeight="1" x14ac:dyDescent="0.3">
      <c r="A218" s="47">
        <f t="shared" si="131"/>
        <v>217</v>
      </c>
      <c r="B218" s="61"/>
      <c r="C218" s="61"/>
      <c r="D218" s="48" t="s">
        <v>113</v>
      </c>
      <c r="E218" s="58" t="s">
        <v>114</v>
      </c>
      <c r="F218" s="49"/>
      <c r="G218" s="48"/>
      <c r="H218" s="48"/>
      <c r="I218" s="48"/>
      <c r="J218" s="53">
        <f t="shared" si="134"/>
        <v>264613.88</v>
      </c>
      <c r="K218" s="54">
        <f>SUM(K219,K227)</f>
        <v>0</v>
      </c>
      <c r="L218" s="54">
        <f t="shared" ref="L218:BW218" si="142">SUM(L219,L227)</f>
        <v>1130.94</v>
      </c>
      <c r="M218" s="54">
        <f t="shared" si="142"/>
        <v>13555.119999999999</v>
      </c>
      <c r="N218" s="54">
        <f t="shared" si="142"/>
        <v>0</v>
      </c>
      <c r="O218" s="54">
        <f t="shared" si="142"/>
        <v>1583.1</v>
      </c>
      <c r="P218" s="54">
        <f t="shared" si="142"/>
        <v>11566.3</v>
      </c>
      <c r="Q218" s="54">
        <f t="shared" si="142"/>
        <v>47833.240000000005</v>
      </c>
      <c r="R218" s="54">
        <f t="shared" si="142"/>
        <v>0</v>
      </c>
      <c r="S218" s="54">
        <f t="shared" si="142"/>
        <v>835.57</v>
      </c>
      <c r="T218" s="54">
        <f t="shared" si="142"/>
        <v>22127.75</v>
      </c>
      <c r="U218" s="54">
        <f t="shared" si="142"/>
        <v>57659.97</v>
      </c>
      <c r="V218" s="54">
        <f t="shared" si="142"/>
        <v>0</v>
      </c>
      <c r="W218" s="54">
        <f t="shared" si="142"/>
        <v>0</v>
      </c>
      <c r="X218" s="54">
        <f t="shared" si="142"/>
        <v>0</v>
      </c>
      <c r="Y218" s="54">
        <f t="shared" si="142"/>
        <v>2.71</v>
      </c>
      <c r="Z218" s="54">
        <f t="shared" si="142"/>
        <v>0</v>
      </c>
      <c r="AA218" s="54">
        <f t="shared" si="142"/>
        <v>2.5099999999999998</v>
      </c>
      <c r="AB218" s="54">
        <f t="shared" si="142"/>
        <v>0</v>
      </c>
      <c r="AC218" s="54">
        <f t="shared" si="142"/>
        <v>8688.5300000000007</v>
      </c>
      <c r="AD218" s="54">
        <f t="shared" si="142"/>
        <v>35596.269999999997</v>
      </c>
      <c r="AE218" s="54">
        <f t="shared" si="142"/>
        <v>3294.26</v>
      </c>
      <c r="AF218" s="54">
        <f t="shared" si="142"/>
        <v>2304.83</v>
      </c>
      <c r="AG218" s="54">
        <f t="shared" si="142"/>
        <v>1081.99</v>
      </c>
      <c r="AH218" s="54">
        <f t="shared" si="142"/>
        <v>1079.46</v>
      </c>
      <c r="AI218" s="54">
        <f t="shared" si="142"/>
        <v>-105.41</v>
      </c>
      <c r="AJ218" s="54">
        <f t="shared" si="142"/>
        <v>0</v>
      </c>
      <c r="AK218" s="54">
        <f t="shared" si="142"/>
        <v>36548.65</v>
      </c>
      <c r="AL218" s="54">
        <f t="shared" si="142"/>
        <v>19828.09</v>
      </c>
      <c r="AM218" s="54">
        <f t="shared" si="142"/>
        <v>0</v>
      </c>
      <c r="AN218" s="54">
        <f t="shared" si="142"/>
        <v>0</v>
      </c>
      <c r="AO218" s="54">
        <f t="shared" si="142"/>
        <v>0</v>
      </c>
      <c r="AP218" s="54">
        <f t="shared" si="142"/>
        <v>0</v>
      </c>
      <c r="AQ218" s="54">
        <f t="shared" si="142"/>
        <v>0</v>
      </c>
      <c r="AR218" s="54">
        <f t="shared" si="142"/>
        <v>0</v>
      </c>
      <c r="AS218" s="54">
        <f t="shared" si="142"/>
        <v>0</v>
      </c>
      <c r="AT218" s="54">
        <f t="shared" si="142"/>
        <v>0</v>
      </c>
      <c r="AU218" s="54">
        <f t="shared" si="142"/>
        <v>0</v>
      </c>
      <c r="AV218" s="54">
        <f t="shared" si="142"/>
        <v>0</v>
      </c>
      <c r="AW218" s="54">
        <f t="shared" si="142"/>
        <v>0</v>
      </c>
      <c r="AX218" s="54">
        <f t="shared" si="142"/>
        <v>0</v>
      </c>
      <c r="AY218" s="54">
        <f t="shared" si="142"/>
        <v>0</v>
      </c>
      <c r="AZ218" s="54">
        <f t="shared" si="142"/>
        <v>0</v>
      </c>
      <c r="BA218" s="54">
        <f t="shared" si="142"/>
        <v>0</v>
      </c>
      <c r="BB218" s="54">
        <f t="shared" si="142"/>
        <v>0</v>
      </c>
      <c r="BC218" s="54">
        <f t="shared" si="142"/>
        <v>0</v>
      </c>
      <c r="BD218" s="54">
        <f t="shared" si="142"/>
        <v>0</v>
      </c>
      <c r="BE218" s="54">
        <f t="shared" si="142"/>
        <v>0</v>
      </c>
      <c r="BF218" s="54">
        <f t="shared" si="142"/>
        <v>0</v>
      </c>
      <c r="BG218" s="54">
        <f t="shared" si="142"/>
        <v>0</v>
      </c>
      <c r="BH218" s="54">
        <f t="shared" si="142"/>
        <v>0</v>
      </c>
      <c r="BI218" s="54">
        <f t="shared" si="142"/>
        <v>0</v>
      </c>
      <c r="BJ218" s="54">
        <f t="shared" si="142"/>
        <v>0</v>
      </c>
      <c r="BK218" s="54">
        <f t="shared" si="142"/>
        <v>0</v>
      </c>
      <c r="BL218" s="54">
        <f t="shared" si="142"/>
        <v>0</v>
      </c>
      <c r="BM218" s="54">
        <f t="shared" si="142"/>
        <v>0</v>
      </c>
      <c r="BN218" s="54">
        <f t="shared" si="142"/>
        <v>0</v>
      </c>
      <c r="BO218" s="54">
        <f t="shared" si="142"/>
        <v>0</v>
      </c>
      <c r="BP218" s="54">
        <f t="shared" si="142"/>
        <v>0</v>
      </c>
      <c r="BQ218" s="54">
        <f t="shared" si="142"/>
        <v>0</v>
      </c>
      <c r="BR218" s="54">
        <f t="shared" si="142"/>
        <v>0</v>
      </c>
      <c r="BS218" s="54">
        <f t="shared" si="142"/>
        <v>0</v>
      </c>
      <c r="BT218" s="54">
        <f t="shared" si="142"/>
        <v>0</v>
      </c>
      <c r="BU218" s="54">
        <f t="shared" si="142"/>
        <v>0</v>
      </c>
      <c r="BV218" s="54">
        <f t="shared" si="142"/>
        <v>0</v>
      </c>
      <c r="BW218" s="54">
        <f t="shared" si="142"/>
        <v>0</v>
      </c>
      <c r="BX218" s="54">
        <f t="shared" ref="BX218:CF218" si="143">SUM(BX219,BX227)</f>
        <v>0</v>
      </c>
      <c r="BY218" s="54">
        <f t="shared" si="143"/>
        <v>0</v>
      </c>
      <c r="BZ218" s="54">
        <f t="shared" si="143"/>
        <v>0</v>
      </c>
      <c r="CA218" s="54">
        <f t="shared" si="143"/>
        <v>0</v>
      </c>
      <c r="CB218" s="54">
        <f t="shared" si="143"/>
        <v>0</v>
      </c>
      <c r="CC218" s="54">
        <f t="shared" si="143"/>
        <v>0</v>
      </c>
      <c r="CD218" s="54">
        <f t="shared" si="143"/>
        <v>0</v>
      </c>
      <c r="CE218" s="54">
        <f t="shared" si="143"/>
        <v>0</v>
      </c>
      <c r="CF218" s="54">
        <f t="shared" si="143"/>
        <v>0</v>
      </c>
      <c r="CG218" s="55">
        <f>SUM(CG219,CG227)</f>
        <v>0</v>
      </c>
      <c r="CH218" s="9"/>
      <c r="CI218" s="10"/>
      <c r="CK218" s="46">
        <v>0</v>
      </c>
    </row>
    <row r="219" spans="1:89" s="46" customFormat="1" ht="14.1" customHeight="1" x14ac:dyDescent="0.3">
      <c r="A219" s="47">
        <f t="shared" si="131"/>
        <v>218</v>
      </c>
      <c r="B219" s="61"/>
      <c r="C219" s="61"/>
      <c r="D219" s="61"/>
      <c r="E219" s="61" t="s">
        <v>15</v>
      </c>
      <c r="F219" s="76" t="s">
        <v>14</v>
      </c>
      <c r="G219" s="61"/>
      <c r="H219" s="61"/>
      <c r="I219" s="61"/>
      <c r="J219" s="53">
        <f t="shared" si="134"/>
        <v>62929.490000000005</v>
      </c>
      <c r="K219" s="54">
        <f>SUM(K220:K221)</f>
        <v>0</v>
      </c>
      <c r="L219" s="54">
        <f t="shared" ref="L219:BW219" si="144">SUM(L220:L221)</f>
        <v>210.9</v>
      </c>
      <c r="M219" s="54">
        <f t="shared" si="144"/>
        <v>6841.09</v>
      </c>
      <c r="N219" s="54">
        <f t="shared" si="144"/>
        <v>0</v>
      </c>
      <c r="O219" s="54">
        <f t="shared" si="144"/>
        <v>522.51</v>
      </c>
      <c r="P219" s="54">
        <f t="shared" si="144"/>
        <v>1446.41</v>
      </c>
      <c r="Q219" s="54">
        <f t="shared" si="144"/>
        <v>17921.34</v>
      </c>
      <c r="R219" s="54">
        <f t="shared" si="144"/>
        <v>0</v>
      </c>
      <c r="S219" s="54">
        <f t="shared" si="144"/>
        <v>835.57</v>
      </c>
      <c r="T219" s="54">
        <f t="shared" si="144"/>
        <v>6916.62</v>
      </c>
      <c r="U219" s="54">
        <f t="shared" si="144"/>
        <v>26091.72</v>
      </c>
      <c r="V219" s="54">
        <f t="shared" si="144"/>
        <v>0</v>
      </c>
      <c r="W219" s="54">
        <f t="shared" si="144"/>
        <v>0</v>
      </c>
      <c r="X219" s="54">
        <f t="shared" si="144"/>
        <v>0</v>
      </c>
      <c r="Y219" s="54">
        <f t="shared" si="144"/>
        <v>0</v>
      </c>
      <c r="Z219" s="54">
        <f t="shared" si="144"/>
        <v>0</v>
      </c>
      <c r="AA219" s="54">
        <f t="shared" si="144"/>
        <v>0</v>
      </c>
      <c r="AB219" s="54">
        <f t="shared" si="144"/>
        <v>0</v>
      </c>
      <c r="AC219" s="54">
        <f t="shared" si="144"/>
        <v>0</v>
      </c>
      <c r="AD219" s="54">
        <f t="shared" si="144"/>
        <v>0</v>
      </c>
      <c r="AE219" s="54">
        <f t="shared" si="144"/>
        <v>1229.76</v>
      </c>
      <c r="AF219" s="54">
        <f t="shared" si="144"/>
        <v>390.55</v>
      </c>
      <c r="AG219" s="54">
        <f t="shared" si="144"/>
        <v>240.68</v>
      </c>
      <c r="AH219" s="54">
        <f t="shared" si="144"/>
        <v>387.75</v>
      </c>
      <c r="AI219" s="54">
        <f t="shared" si="144"/>
        <v>-105.41</v>
      </c>
      <c r="AJ219" s="54">
        <f t="shared" si="144"/>
        <v>0</v>
      </c>
      <c r="AK219" s="54">
        <f t="shared" si="144"/>
        <v>0</v>
      </c>
      <c r="AL219" s="54">
        <f t="shared" si="144"/>
        <v>0</v>
      </c>
      <c r="AM219" s="54">
        <f t="shared" si="144"/>
        <v>0</v>
      </c>
      <c r="AN219" s="54">
        <f t="shared" si="144"/>
        <v>0</v>
      </c>
      <c r="AO219" s="54">
        <f t="shared" si="144"/>
        <v>0</v>
      </c>
      <c r="AP219" s="54">
        <f t="shared" si="144"/>
        <v>0</v>
      </c>
      <c r="AQ219" s="54">
        <f t="shared" si="144"/>
        <v>0</v>
      </c>
      <c r="AR219" s="54">
        <f t="shared" si="144"/>
        <v>0</v>
      </c>
      <c r="AS219" s="54">
        <f t="shared" si="144"/>
        <v>0</v>
      </c>
      <c r="AT219" s="54">
        <f t="shared" si="144"/>
        <v>0</v>
      </c>
      <c r="AU219" s="54">
        <f t="shared" si="144"/>
        <v>0</v>
      </c>
      <c r="AV219" s="54">
        <f t="shared" si="144"/>
        <v>0</v>
      </c>
      <c r="AW219" s="54">
        <f t="shared" si="144"/>
        <v>0</v>
      </c>
      <c r="AX219" s="54">
        <f t="shared" si="144"/>
        <v>0</v>
      </c>
      <c r="AY219" s="54">
        <f t="shared" si="144"/>
        <v>0</v>
      </c>
      <c r="AZ219" s="54">
        <f t="shared" si="144"/>
        <v>0</v>
      </c>
      <c r="BA219" s="54">
        <f t="shared" si="144"/>
        <v>0</v>
      </c>
      <c r="BB219" s="54">
        <f t="shared" si="144"/>
        <v>0</v>
      </c>
      <c r="BC219" s="54">
        <f t="shared" si="144"/>
        <v>0</v>
      </c>
      <c r="BD219" s="54">
        <f t="shared" si="144"/>
        <v>0</v>
      </c>
      <c r="BE219" s="54">
        <f t="shared" si="144"/>
        <v>0</v>
      </c>
      <c r="BF219" s="54">
        <f t="shared" si="144"/>
        <v>0</v>
      </c>
      <c r="BG219" s="54">
        <f t="shared" si="144"/>
        <v>0</v>
      </c>
      <c r="BH219" s="54">
        <f t="shared" si="144"/>
        <v>0</v>
      </c>
      <c r="BI219" s="54">
        <f t="shared" si="144"/>
        <v>0</v>
      </c>
      <c r="BJ219" s="54">
        <f t="shared" si="144"/>
        <v>0</v>
      </c>
      <c r="BK219" s="54">
        <f t="shared" si="144"/>
        <v>0</v>
      </c>
      <c r="BL219" s="54">
        <f t="shared" si="144"/>
        <v>0</v>
      </c>
      <c r="BM219" s="54">
        <f t="shared" si="144"/>
        <v>0</v>
      </c>
      <c r="BN219" s="54">
        <f t="shared" si="144"/>
        <v>0</v>
      </c>
      <c r="BO219" s="54">
        <f t="shared" si="144"/>
        <v>0</v>
      </c>
      <c r="BP219" s="54">
        <f t="shared" si="144"/>
        <v>0</v>
      </c>
      <c r="BQ219" s="54">
        <f t="shared" si="144"/>
        <v>0</v>
      </c>
      <c r="BR219" s="54">
        <f t="shared" si="144"/>
        <v>0</v>
      </c>
      <c r="BS219" s="54">
        <f t="shared" si="144"/>
        <v>0</v>
      </c>
      <c r="BT219" s="54">
        <f t="shared" si="144"/>
        <v>0</v>
      </c>
      <c r="BU219" s="54">
        <f t="shared" si="144"/>
        <v>0</v>
      </c>
      <c r="BV219" s="54">
        <f t="shared" si="144"/>
        <v>0</v>
      </c>
      <c r="BW219" s="54">
        <f t="shared" si="144"/>
        <v>0</v>
      </c>
      <c r="BX219" s="54">
        <f t="shared" ref="BX219:CF219" si="145">SUM(BX220:BX221)</f>
        <v>0</v>
      </c>
      <c r="BY219" s="54">
        <f t="shared" si="145"/>
        <v>0</v>
      </c>
      <c r="BZ219" s="54">
        <f t="shared" si="145"/>
        <v>0</v>
      </c>
      <c r="CA219" s="54">
        <f t="shared" si="145"/>
        <v>0</v>
      </c>
      <c r="CB219" s="54">
        <f t="shared" si="145"/>
        <v>0</v>
      </c>
      <c r="CC219" s="54">
        <f t="shared" si="145"/>
        <v>0</v>
      </c>
      <c r="CD219" s="54">
        <f t="shared" si="145"/>
        <v>0</v>
      </c>
      <c r="CE219" s="54">
        <f t="shared" si="145"/>
        <v>0</v>
      </c>
      <c r="CF219" s="54">
        <f t="shared" si="145"/>
        <v>0</v>
      </c>
      <c r="CG219" s="55">
        <f>SUM(CG220:CG221)</f>
        <v>0</v>
      </c>
      <c r="CH219" s="9"/>
      <c r="CI219" s="10"/>
      <c r="CK219" s="46">
        <f>IF(J220&gt;0,1,0)</f>
        <v>0</v>
      </c>
    </row>
    <row r="220" spans="1:89" ht="14.1" customHeight="1" x14ac:dyDescent="0.3">
      <c r="A220" s="47">
        <f t="shared" si="131"/>
        <v>219</v>
      </c>
      <c r="B220" s="61"/>
      <c r="C220" s="61"/>
      <c r="D220" s="61"/>
      <c r="E220" s="61"/>
      <c r="F220" s="79" t="s">
        <v>35</v>
      </c>
      <c r="G220" s="103" t="s">
        <v>115</v>
      </c>
      <c r="H220" s="61"/>
      <c r="I220" s="61"/>
      <c r="J220" s="53">
        <f t="shared" si="134"/>
        <v>0</v>
      </c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4"/>
      <c r="CH220" s="9"/>
      <c r="CI220" s="19"/>
      <c r="CK220" s="46">
        <f>IF(J221&gt;0,1,0)</f>
        <v>1</v>
      </c>
    </row>
    <row r="221" spans="1:89" ht="14.1" customHeight="1" x14ac:dyDescent="0.3">
      <c r="A221" s="47">
        <f t="shared" si="131"/>
        <v>220</v>
      </c>
      <c r="B221" s="61"/>
      <c r="C221" s="61"/>
      <c r="D221" s="61"/>
      <c r="E221" s="61"/>
      <c r="F221" s="79" t="s">
        <v>47</v>
      </c>
      <c r="G221" s="80" t="s">
        <v>116</v>
      </c>
      <c r="H221" s="61"/>
      <c r="I221" s="61"/>
      <c r="J221" s="53">
        <f t="shared" si="134"/>
        <v>62929.490000000005</v>
      </c>
      <c r="K221" s="77">
        <f>SUM(K222:K226)</f>
        <v>0</v>
      </c>
      <c r="L221" s="77">
        <f t="shared" ref="L221:BW221" si="146">SUM(L222:L226)</f>
        <v>210.9</v>
      </c>
      <c r="M221" s="77">
        <f t="shared" si="146"/>
        <v>6841.09</v>
      </c>
      <c r="N221" s="77">
        <f t="shared" si="146"/>
        <v>0</v>
      </c>
      <c r="O221" s="77">
        <f t="shared" si="146"/>
        <v>522.51</v>
      </c>
      <c r="P221" s="77">
        <f t="shared" si="146"/>
        <v>1446.41</v>
      </c>
      <c r="Q221" s="77">
        <f t="shared" si="146"/>
        <v>17921.34</v>
      </c>
      <c r="R221" s="77">
        <f t="shared" si="146"/>
        <v>0</v>
      </c>
      <c r="S221" s="77">
        <f t="shared" si="146"/>
        <v>835.57</v>
      </c>
      <c r="T221" s="77">
        <f t="shared" si="146"/>
        <v>6916.62</v>
      </c>
      <c r="U221" s="77">
        <f t="shared" si="146"/>
        <v>26091.72</v>
      </c>
      <c r="V221" s="77">
        <f t="shared" si="146"/>
        <v>0</v>
      </c>
      <c r="W221" s="77">
        <f t="shared" si="146"/>
        <v>0</v>
      </c>
      <c r="X221" s="77">
        <f t="shared" si="146"/>
        <v>0</v>
      </c>
      <c r="Y221" s="77">
        <f t="shared" si="146"/>
        <v>0</v>
      </c>
      <c r="Z221" s="77">
        <f t="shared" si="146"/>
        <v>0</v>
      </c>
      <c r="AA221" s="77">
        <f t="shared" si="146"/>
        <v>0</v>
      </c>
      <c r="AB221" s="77">
        <f t="shared" si="146"/>
        <v>0</v>
      </c>
      <c r="AC221" s="77">
        <f t="shared" si="146"/>
        <v>0</v>
      </c>
      <c r="AD221" s="77">
        <f t="shared" si="146"/>
        <v>0</v>
      </c>
      <c r="AE221" s="77">
        <f t="shared" si="146"/>
        <v>1229.76</v>
      </c>
      <c r="AF221" s="77">
        <f t="shared" si="146"/>
        <v>390.55</v>
      </c>
      <c r="AG221" s="77">
        <f t="shared" si="146"/>
        <v>240.68</v>
      </c>
      <c r="AH221" s="77">
        <f t="shared" si="146"/>
        <v>387.75</v>
      </c>
      <c r="AI221" s="77">
        <f t="shared" si="146"/>
        <v>-105.41</v>
      </c>
      <c r="AJ221" s="77">
        <f t="shared" si="146"/>
        <v>0</v>
      </c>
      <c r="AK221" s="77">
        <f t="shared" si="146"/>
        <v>0</v>
      </c>
      <c r="AL221" s="77">
        <f t="shared" si="146"/>
        <v>0</v>
      </c>
      <c r="AM221" s="77">
        <f t="shared" si="146"/>
        <v>0</v>
      </c>
      <c r="AN221" s="77">
        <f t="shared" si="146"/>
        <v>0</v>
      </c>
      <c r="AO221" s="77">
        <f t="shared" si="146"/>
        <v>0</v>
      </c>
      <c r="AP221" s="77">
        <f t="shared" si="146"/>
        <v>0</v>
      </c>
      <c r="AQ221" s="77">
        <f t="shared" si="146"/>
        <v>0</v>
      </c>
      <c r="AR221" s="77">
        <f t="shared" si="146"/>
        <v>0</v>
      </c>
      <c r="AS221" s="77">
        <f t="shared" si="146"/>
        <v>0</v>
      </c>
      <c r="AT221" s="77">
        <f t="shared" si="146"/>
        <v>0</v>
      </c>
      <c r="AU221" s="77">
        <f t="shared" si="146"/>
        <v>0</v>
      </c>
      <c r="AV221" s="77">
        <f t="shared" si="146"/>
        <v>0</v>
      </c>
      <c r="AW221" s="77">
        <f t="shared" si="146"/>
        <v>0</v>
      </c>
      <c r="AX221" s="77">
        <f t="shared" si="146"/>
        <v>0</v>
      </c>
      <c r="AY221" s="77">
        <f t="shared" si="146"/>
        <v>0</v>
      </c>
      <c r="AZ221" s="77">
        <f t="shared" si="146"/>
        <v>0</v>
      </c>
      <c r="BA221" s="77">
        <f t="shared" si="146"/>
        <v>0</v>
      </c>
      <c r="BB221" s="77">
        <f t="shared" si="146"/>
        <v>0</v>
      </c>
      <c r="BC221" s="77">
        <f t="shared" si="146"/>
        <v>0</v>
      </c>
      <c r="BD221" s="77">
        <f t="shared" si="146"/>
        <v>0</v>
      </c>
      <c r="BE221" s="77">
        <f t="shared" si="146"/>
        <v>0</v>
      </c>
      <c r="BF221" s="77">
        <f t="shared" si="146"/>
        <v>0</v>
      </c>
      <c r="BG221" s="77">
        <f t="shared" si="146"/>
        <v>0</v>
      </c>
      <c r="BH221" s="77">
        <f t="shared" si="146"/>
        <v>0</v>
      </c>
      <c r="BI221" s="77">
        <f t="shared" si="146"/>
        <v>0</v>
      </c>
      <c r="BJ221" s="77">
        <f t="shared" si="146"/>
        <v>0</v>
      </c>
      <c r="BK221" s="77">
        <f t="shared" si="146"/>
        <v>0</v>
      </c>
      <c r="BL221" s="77">
        <f t="shared" si="146"/>
        <v>0</v>
      </c>
      <c r="BM221" s="77">
        <f t="shared" si="146"/>
        <v>0</v>
      </c>
      <c r="BN221" s="77">
        <f t="shared" si="146"/>
        <v>0</v>
      </c>
      <c r="BO221" s="77">
        <f t="shared" si="146"/>
        <v>0</v>
      </c>
      <c r="BP221" s="77">
        <f t="shared" si="146"/>
        <v>0</v>
      </c>
      <c r="BQ221" s="77">
        <f t="shared" si="146"/>
        <v>0</v>
      </c>
      <c r="BR221" s="77">
        <f t="shared" si="146"/>
        <v>0</v>
      </c>
      <c r="BS221" s="77">
        <f t="shared" si="146"/>
        <v>0</v>
      </c>
      <c r="BT221" s="77">
        <f t="shared" si="146"/>
        <v>0</v>
      </c>
      <c r="BU221" s="77">
        <f t="shared" si="146"/>
        <v>0</v>
      </c>
      <c r="BV221" s="77">
        <f t="shared" si="146"/>
        <v>0</v>
      </c>
      <c r="BW221" s="77">
        <f t="shared" si="146"/>
        <v>0</v>
      </c>
      <c r="BX221" s="77">
        <f t="shared" ref="BX221:CF221" si="147">SUM(BX222:BX226)</f>
        <v>0</v>
      </c>
      <c r="BY221" s="77">
        <f t="shared" si="147"/>
        <v>0</v>
      </c>
      <c r="BZ221" s="77">
        <f t="shared" si="147"/>
        <v>0</v>
      </c>
      <c r="CA221" s="77">
        <f t="shared" si="147"/>
        <v>0</v>
      </c>
      <c r="CB221" s="77">
        <f t="shared" si="147"/>
        <v>0</v>
      </c>
      <c r="CC221" s="77">
        <f t="shared" si="147"/>
        <v>0</v>
      </c>
      <c r="CD221" s="77">
        <f t="shared" si="147"/>
        <v>0</v>
      </c>
      <c r="CE221" s="77">
        <f t="shared" si="147"/>
        <v>0</v>
      </c>
      <c r="CF221" s="77">
        <f t="shared" si="147"/>
        <v>0</v>
      </c>
      <c r="CG221" s="78">
        <f>SUM(CG222:CG226)</f>
        <v>0</v>
      </c>
      <c r="CH221" s="9"/>
      <c r="CI221" s="19"/>
      <c r="CK221" s="46">
        <f>IF(J222&gt;0,1,0)</f>
        <v>0</v>
      </c>
    </row>
    <row r="222" spans="1:89" ht="14.1" customHeight="1" x14ac:dyDescent="0.3">
      <c r="A222" s="47">
        <f t="shared" si="131"/>
        <v>221</v>
      </c>
      <c r="B222" s="63"/>
      <c r="C222" s="63"/>
      <c r="D222" s="63"/>
      <c r="E222" s="61"/>
      <c r="F222" s="79"/>
      <c r="G222" s="63" t="s">
        <v>37</v>
      </c>
      <c r="H222" s="63" t="s">
        <v>117</v>
      </c>
      <c r="I222" s="63"/>
      <c r="J222" s="53">
        <f t="shared" si="134"/>
        <v>0</v>
      </c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5"/>
      <c r="CH222" s="9"/>
      <c r="CI222" s="19"/>
      <c r="CK222" s="46"/>
    </row>
    <row r="223" spans="1:89" ht="14.1" customHeight="1" x14ac:dyDescent="0.3">
      <c r="A223" s="47">
        <f t="shared" si="131"/>
        <v>222</v>
      </c>
      <c r="B223" s="63"/>
      <c r="C223" s="63"/>
      <c r="D223" s="63"/>
      <c r="E223" s="61"/>
      <c r="F223" s="79"/>
      <c r="G223" s="63" t="s">
        <v>50</v>
      </c>
      <c r="H223" s="63" t="s">
        <v>118</v>
      </c>
      <c r="I223" s="63"/>
      <c r="J223" s="53">
        <f t="shared" si="134"/>
        <v>63205.460000000006</v>
      </c>
      <c r="K223" s="64"/>
      <c r="L223" s="64">
        <v>213.66</v>
      </c>
      <c r="M223" s="64">
        <v>6910.38</v>
      </c>
      <c r="N223" s="64"/>
      <c r="O223" s="64">
        <v>538.05999999999995</v>
      </c>
      <c r="P223" s="64">
        <v>1446.41</v>
      </c>
      <c r="Q223" s="64">
        <v>18086.490000000002</v>
      </c>
      <c r="R223" s="64"/>
      <c r="S223" s="64">
        <v>835.57</v>
      </c>
      <c r="T223" s="64">
        <v>6916.62</v>
      </c>
      <c r="U223" s="64">
        <v>26091.72</v>
      </c>
      <c r="V223" s="64"/>
      <c r="W223" s="64"/>
      <c r="X223" s="64"/>
      <c r="Y223" s="64"/>
      <c r="Z223" s="64"/>
      <c r="AA223" s="64"/>
      <c r="AB223" s="64"/>
      <c r="AC223" s="64"/>
      <c r="AD223" s="64"/>
      <c r="AE223" s="64">
        <v>1240.08</v>
      </c>
      <c r="AF223" s="64">
        <v>394.75</v>
      </c>
      <c r="AG223" s="64">
        <v>243.72</v>
      </c>
      <c r="AH223" s="64">
        <v>393.41</v>
      </c>
      <c r="AI223" s="64">
        <v>-105.41</v>
      </c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5"/>
      <c r="CH223" s="9"/>
      <c r="CI223" s="19"/>
      <c r="CK223" s="46">
        <f>IF(J224&gt;0,1,0)</f>
        <v>0</v>
      </c>
    </row>
    <row r="224" spans="1:89" ht="14.1" customHeight="1" x14ac:dyDescent="0.3">
      <c r="A224" s="47">
        <f t="shared" si="131"/>
        <v>223</v>
      </c>
      <c r="B224" s="63"/>
      <c r="C224" s="63"/>
      <c r="D224" s="63"/>
      <c r="E224" s="61"/>
      <c r="F224" s="79"/>
      <c r="G224" s="63" t="s">
        <v>39</v>
      </c>
      <c r="H224" s="63" t="s">
        <v>119</v>
      </c>
      <c r="I224" s="63"/>
      <c r="J224" s="53">
        <f t="shared" si="134"/>
        <v>0</v>
      </c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5"/>
      <c r="CH224" s="18"/>
      <c r="CI224" s="19"/>
      <c r="CK224" s="46">
        <f>IF(J225&gt;0,1,0)</f>
        <v>0</v>
      </c>
    </row>
    <row r="225" spans="1:89" s="46" customFormat="1" ht="14.1" customHeight="1" x14ac:dyDescent="0.3">
      <c r="A225" s="47">
        <f t="shared" si="131"/>
        <v>224</v>
      </c>
      <c r="B225" s="63"/>
      <c r="C225" s="63"/>
      <c r="D225" s="63"/>
      <c r="E225" s="61"/>
      <c r="F225" s="79"/>
      <c r="G225" s="63" t="s">
        <v>41</v>
      </c>
      <c r="H225" s="63" t="s">
        <v>120</v>
      </c>
      <c r="I225" s="63"/>
      <c r="J225" s="53">
        <f t="shared" si="134"/>
        <v>-275.97000000000003</v>
      </c>
      <c r="K225" s="64"/>
      <c r="L225" s="64">
        <v>-2.76</v>
      </c>
      <c r="M225" s="64">
        <v>-69.290000000000006</v>
      </c>
      <c r="N225" s="64"/>
      <c r="O225" s="64">
        <v>-15.55</v>
      </c>
      <c r="P225" s="64"/>
      <c r="Q225" s="64">
        <v>-165.15</v>
      </c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>
        <v>-10.32</v>
      </c>
      <c r="AF225" s="64">
        <v>-4.2</v>
      </c>
      <c r="AG225" s="64">
        <v>-3.04</v>
      </c>
      <c r="AH225" s="64">
        <v>-5.66</v>
      </c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5"/>
      <c r="CH225" s="9"/>
      <c r="CI225" s="10"/>
      <c r="CK225" s="46">
        <f>IF(J226&gt;0,1,0)</f>
        <v>0</v>
      </c>
    </row>
    <row r="226" spans="1:89" s="46" customFormat="1" ht="14.1" customHeight="1" x14ac:dyDescent="0.3">
      <c r="A226" s="47">
        <f t="shared" si="131"/>
        <v>225</v>
      </c>
      <c r="B226" s="63"/>
      <c r="C226" s="63"/>
      <c r="D226" s="63"/>
      <c r="E226" s="61"/>
      <c r="F226" s="79"/>
      <c r="G226" s="63" t="s">
        <v>43</v>
      </c>
      <c r="H226" s="63" t="s">
        <v>6</v>
      </c>
      <c r="I226" s="63"/>
      <c r="J226" s="53">
        <f t="shared" si="134"/>
        <v>0</v>
      </c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5"/>
      <c r="CH226" s="9"/>
      <c r="CI226" s="10"/>
      <c r="CK226" s="46">
        <v>0</v>
      </c>
    </row>
    <row r="227" spans="1:89" s="46" customFormat="1" ht="14.1" customHeight="1" x14ac:dyDescent="0.3">
      <c r="A227" s="47">
        <f t="shared" si="131"/>
        <v>226</v>
      </c>
      <c r="B227" s="61"/>
      <c r="C227" s="61"/>
      <c r="D227" s="61"/>
      <c r="E227" s="61" t="s">
        <v>17</v>
      </c>
      <c r="F227" s="86" t="s">
        <v>30</v>
      </c>
      <c r="G227" s="61"/>
      <c r="H227" s="61"/>
      <c r="I227" s="61"/>
      <c r="J227" s="53">
        <f t="shared" si="134"/>
        <v>201684.38999999996</v>
      </c>
      <c r="K227" s="77">
        <f>SUM(K228:K229)</f>
        <v>0</v>
      </c>
      <c r="L227" s="77">
        <f t="shared" ref="L227:BW227" si="148">SUM(L228:L229)</f>
        <v>920.04</v>
      </c>
      <c r="M227" s="77">
        <f t="shared" si="148"/>
        <v>6714.03</v>
      </c>
      <c r="N227" s="77">
        <f t="shared" si="148"/>
        <v>0</v>
      </c>
      <c r="O227" s="77">
        <f t="shared" si="148"/>
        <v>1060.5899999999999</v>
      </c>
      <c r="P227" s="77">
        <f t="shared" si="148"/>
        <v>10119.89</v>
      </c>
      <c r="Q227" s="77">
        <f t="shared" si="148"/>
        <v>29911.9</v>
      </c>
      <c r="R227" s="77">
        <f t="shared" si="148"/>
        <v>0</v>
      </c>
      <c r="S227" s="77">
        <f t="shared" si="148"/>
        <v>0</v>
      </c>
      <c r="T227" s="77">
        <f t="shared" si="148"/>
        <v>15211.13</v>
      </c>
      <c r="U227" s="77">
        <f t="shared" si="148"/>
        <v>31568.25</v>
      </c>
      <c r="V227" s="77">
        <f t="shared" si="148"/>
        <v>0</v>
      </c>
      <c r="W227" s="77">
        <f t="shared" si="148"/>
        <v>0</v>
      </c>
      <c r="X227" s="77">
        <f t="shared" si="148"/>
        <v>0</v>
      </c>
      <c r="Y227" s="77">
        <f t="shared" si="148"/>
        <v>2.71</v>
      </c>
      <c r="Z227" s="77">
        <f t="shared" si="148"/>
        <v>0</v>
      </c>
      <c r="AA227" s="77">
        <f t="shared" si="148"/>
        <v>2.5099999999999998</v>
      </c>
      <c r="AB227" s="77">
        <f t="shared" si="148"/>
        <v>0</v>
      </c>
      <c r="AC227" s="77">
        <f t="shared" si="148"/>
        <v>8688.5300000000007</v>
      </c>
      <c r="AD227" s="77">
        <f t="shared" si="148"/>
        <v>35596.269999999997</v>
      </c>
      <c r="AE227" s="77">
        <f t="shared" si="148"/>
        <v>2064.5</v>
      </c>
      <c r="AF227" s="77">
        <f t="shared" si="148"/>
        <v>1914.28</v>
      </c>
      <c r="AG227" s="77">
        <f t="shared" si="148"/>
        <v>841.31</v>
      </c>
      <c r="AH227" s="77">
        <f t="shared" si="148"/>
        <v>691.71</v>
      </c>
      <c r="AI227" s="77">
        <f t="shared" si="148"/>
        <v>0</v>
      </c>
      <c r="AJ227" s="77">
        <f t="shared" si="148"/>
        <v>0</v>
      </c>
      <c r="AK227" s="77">
        <f t="shared" si="148"/>
        <v>36548.65</v>
      </c>
      <c r="AL227" s="77">
        <f t="shared" si="148"/>
        <v>19828.09</v>
      </c>
      <c r="AM227" s="77">
        <f t="shared" si="148"/>
        <v>0</v>
      </c>
      <c r="AN227" s="77">
        <f t="shared" si="148"/>
        <v>0</v>
      </c>
      <c r="AO227" s="77">
        <f t="shared" si="148"/>
        <v>0</v>
      </c>
      <c r="AP227" s="77">
        <f t="shared" si="148"/>
        <v>0</v>
      </c>
      <c r="AQ227" s="77">
        <f t="shared" si="148"/>
        <v>0</v>
      </c>
      <c r="AR227" s="77">
        <f t="shared" si="148"/>
        <v>0</v>
      </c>
      <c r="AS227" s="77">
        <f t="shared" si="148"/>
        <v>0</v>
      </c>
      <c r="AT227" s="77">
        <f t="shared" si="148"/>
        <v>0</v>
      </c>
      <c r="AU227" s="77">
        <f t="shared" si="148"/>
        <v>0</v>
      </c>
      <c r="AV227" s="77">
        <f t="shared" si="148"/>
        <v>0</v>
      </c>
      <c r="AW227" s="77">
        <f t="shared" si="148"/>
        <v>0</v>
      </c>
      <c r="AX227" s="77">
        <f t="shared" si="148"/>
        <v>0</v>
      </c>
      <c r="AY227" s="77">
        <f t="shared" si="148"/>
        <v>0</v>
      </c>
      <c r="AZ227" s="77">
        <f t="shared" si="148"/>
        <v>0</v>
      </c>
      <c r="BA227" s="77">
        <f t="shared" si="148"/>
        <v>0</v>
      </c>
      <c r="BB227" s="77">
        <f t="shared" si="148"/>
        <v>0</v>
      </c>
      <c r="BC227" s="77">
        <f t="shared" si="148"/>
        <v>0</v>
      </c>
      <c r="BD227" s="77">
        <f t="shared" si="148"/>
        <v>0</v>
      </c>
      <c r="BE227" s="77">
        <f t="shared" si="148"/>
        <v>0</v>
      </c>
      <c r="BF227" s="77">
        <f t="shared" si="148"/>
        <v>0</v>
      </c>
      <c r="BG227" s="77">
        <f t="shared" si="148"/>
        <v>0</v>
      </c>
      <c r="BH227" s="77">
        <f t="shared" si="148"/>
        <v>0</v>
      </c>
      <c r="BI227" s="77">
        <f t="shared" si="148"/>
        <v>0</v>
      </c>
      <c r="BJ227" s="77">
        <f t="shared" si="148"/>
        <v>0</v>
      </c>
      <c r="BK227" s="77">
        <f t="shared" si="148"/>
        <v>0</v>
      </c>
      <c r="BL227" s="77">
        <f t="shared" si="148"/>
        <v>0</v>
      </c>
      <c r="BM227" s="77">
        <f t="shared" si="148"/>
        <v>0</v>
      </c>
      <c r="BN227" s="77">
        <f t="shared" si="148"/>
        <v>0</v>
      </c>
      <c r="BO227" s="77">
        <f t="shared" si="148"/>
        <v>0</v>
      </c>
      <c r="BP227" s="77">
        <f t="shared" si="148"/>
        <v>0</v>
      </c>
      <c r="BQ227" s="77">
        <f t="shared" si="148"/>
        <v>0</v>
      </c>
      <c r="BR227" s="77">
        <f t="shared" si="148"/>
        <v>0</v>
      </c>
      <c r="BS227" s="77">
        <f t="shared" si="148"/>
        <v>0</v>
      </c>
      <c r="BT227" s="77">
        <f t="shared" si="148"/>
        <v>0</v>
      </c>
      <c r="BU227" s="77">
        <f t="shared" si="148"/>
        <v>0</v>
      </c>
      <c r="BV227" s="77">
        <f t="shared" si="148"/>
        <v>0</v>
      </c>
      <c r="BW227" s="77">
        <f t="shared" si="148"/>
        <v>0</v>
      </c>
      <c r="BX227" s="77">
        <f t="shared" ref="BX227:CF227" si="149">SUM(BX228:BX229)</f>
        <v>0</v>
      </c>
      <c r="BY227" s="77">
        <f t="shared" si="149"/>
        <v>0</v>
      </c>
      <c r="BZ227" s="77">
        <f t="shared" si="149"/>
        <v>0</v>
      </c>
      <c r="CA227" s="77">
        <f t="shared" si="149"/>
        <v>0</v>
      </c>
      <c r="CB227" s="77">
        <f t="shared" si="149"/>
        <v>0</v>
      </c>
      <c r="CC227" s="77">
        <f t="shared" si="149"/>
        <v>0</v>
      </c>
      <c r="CD227" s="77">
        <f t="shared" si="149"/>
        <v>0</v>
      </c>
      <c r="CE227" s="77">
        <f t="shared" si="149"/>
        <v>0</v>
      </c>
      <c r="CF227" s="77">
        <f t="shared" si="149"/>
        <v>0</v>
      </c>
      <c r="CG227" s="78">
        <f>SUM(CG228:CG229)</f>
        <v>0</v>
      </c>
      <c r="CH227" s="9"/>
      <c r="CI227" s="10"/>
      <c r="CK227" s="46">
        <f t="shared" ref="CK227:CK232" si="150">IF(J228&gt;0,1,0)</f>
        <v>1</v>
      </c>
    </row>
    <row r="228" spans="1:89" ht="14.1" customHeight="1" x14ac:dyDescent="0.3">
      <c r="A228" s="47">
        <f t="shared" si="131"/>
        <v>227</v>
      </c>
      <c r="B228" s="61"/>
      <c r="C228" s="61"/>
      <c r="D228" s="61"/>
      <c r="E228" s="61"/>
      <c r="F228" s="79" t="s">
        <v>35</v>
      </c>
      <c r="G228" s="103" t="s">
        <v>115</v>
      </c>
      <c r="H228" s="61"/>
      <c r="I228" s="61"/>
      <c r="J228" s="53">
        <f t="shared" si="134"/>
        <v>201684.38999999996</v>
      </c>
      <c r="K228" s="83"/>
      <c r="L228" s="83">
        <v>920.04</v>
      </c>
      <c r="M228" s="83">
        <v>6714.03</v>
      </c>
      <c r="N228" s="83"/>
      <c r="O228" s="83">
        <v>1060.5899999999999</v>
      </c>
      <c r="P228" s="83">
        <v>10119.89</v>
      </c>
      <c r="Q228" s="83">
        <v>29911.9</v>
      </c>
      <c r="R228" s="83"/>
      <c r="S228" s="83"/>
      <c r="T228" s="83">
        <v>15211.13</v>
      </c>
      <c r="U228" s="83">
        <v>31568.25</v>
      </c>
      <c r="V228" s="83"/>
      <c r="W228" s="83"/>
      <c r="X228" s="83"/>
      <c r="Y228" s="83">
        <v>2.71</v>
      </c>
      <c r="Z228" s="83"/>
      <c r="AA228" s="83">
        <v>2.5099999999999998</v>
      </c>
      <c r="AB228" s="83"/>
      <c r="AC228" s="83">
        <v>8688.5300000000007</v>
      </c>
      <c r="AD228" s="83">
        <v>35596.269999999997</v>
      </c>
      <c r="AE228" s="83">
        <v>2064.5</v>
      </c>
      <c r="AF228" s="83">
        <v>1914.28</v>
      </c>
      <c r="AG228" s="83">
        <v>841.31</v>
      </c>
      <c r="AH228" s="83">
        <v>691.71</v>
      </c>
      <c r="AI228" s="83"/>
      <c r="AJ228" s="83"/>
      <c r="AK228" s="83">
        <v>36548.65</v>
      </c>
      <c r="AL228" s="83">
        <v>19828.09</v>
      </c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4"/>
      <c r="CH228" s="18"/>
      <c r="CI228" s="19"/>
      <c r="CK228" s="46">
        <f t="shared" si="150"/>
        <v>0</v>
      </c>
    </row>
    <row r="229" spans="1:89" ht="14.1" customHeight="1" x14ac:dyDescent="0.3">
      <c r="A229" s="47">
        <f t="shared" si="131"/>
        <v>228</v>
      </c>
      <c r="B229" s="61"/>
      <c r="C229" s="61"/>
      <c r="D229" s="61"/>
      <c r="E229" s="61"/>
      <c r="F229" s="79" t="s">
        <v>47</v>
      </c>
      <c r="G229" s="80" t="s">
        <v>116</v>
      </c>
      <c r="H229" s="61"/>
      <c r="I229" s="61"/>
      <c r="J229" s="53">
        <f t="shared" si="134"/>
        <v>0</v>
      </c>
      <c r="K229" s="77">
        <f>SUM(K230:K233)</f>
        <v>0</v>
      </c>
      <c r="L229" s="77">
        <f t="shared" ref="L229:BW229" si="151">SUM(L230:L233)</f>
        <v>0</v>
      </c>
      <c r="M229" s="77">
        <f t="shared" si="151"/>
        <v>0</v>
      </c>
      <c r="N229" s="77">
        <f t="shared" si="151"/>
        <v>0</v>
      </c>
      <c r="O229" s="77">
        <f t="shared" si="151"/>
        <v>0</v>
      </c>
      <c r="P229" s="77">
        <f t="shared" si="151"/>
        <v>0</v>
      </c>
      <c r="Q229" s="77">
        <f t="shared" si="151"/>
        <v>0</v>
      </c>
      <c r="R229" s="77">
        <f t="shared" si="151"/>
        <v>0</v>
      </c>
      <c r="S229" s="77">
        <f t="shared" si="151"/>
        <v>0</v>
      </c>
      <c r="T229" s="77">
        <f t="shared" si="151"/>
        <v>0</v>
      </c>
      <c r="U229" s="77">
        <f t="shared" si="151"/>
        <v>0</v>
      </c>
      <c r="V229" s="77">
        <f t="shared" si="151"/>
        <v>0</v>
      </c>
      <c r="W229" s="77">
        <f t="shared" si="151"/>
        <v>0</v>
      </c>
      <c r="X229" s="77">
        <f t="shared" si="151"/>
        <v>0</v>
      </c>
      <c r="Y229" s="77">
        <f t="shared" si="151"/>
        <v>0</v>
      </c>
      <c r="Z229" s="77">
        <f t="shared" si="151"/>
        <v>0</v>
      </c>
      <c r="AA229" s="77">
        <f t="shared" si="151"/>
        <v>0</v>
      </c>
      <c r="AB229" s="77">
        <f t="shared" si="151"/>
        <v>0</v>
      </c>
      <c r="AC229" s="77">
        <f t="shared" si="151"/>
        <v>0</v>
      </c>
      <c r="AD229" s="77">
        <f t="shared" si="151"/>
        <v>0</v>
      </c>
      <c r="AE229" s="77">
        <f t="shared" si="151"/>
        <v>0</v>
      </c>
      <c r="AF229" s="77">
        <f t="shared" si="151"/>
        <v>0</v>
      </c>
      <c r="AG229" s="77">
        <f t="shared" si="151"/>
        <v>0</v>
      </c>
      <c r="AH229" s="77">
        <f t="shared" si="151"/>
        <v>0</v>
      </c>
      <c r="AI229" s="77">
        <f t="shared" si="151"/>
        <v>0</v>
      </c>
      <c r="AJ229" s="77">
        <f t="shared" si="151"/>
        <v>0</v>
      </c>
      <c r="AK229" s="77">
        <f t="shared" si="151"/>
        <v>0</v>
      </c>
      <c r="AL229" s="77">
        <f t="shared" si="151"/>
        <v>0</v>
      </c>
      <c r="AM229" s="77">
        <f t="shared" si="151"/>
        <v>0</v>
      </c>
      <c r="AN229" s="77">
        <f t="shared" si="151"/>
        <v>0</v>
      </c>
      <c r="AO229" s="77">
        <f t="shared" si="151"/>
        <v>0</v>
      </c>
      <c r="AP229" s="77">
        <f t="shared" si="151"/>
        <v>0</v>
      </c>
      <c r="AQ229" s="77">
        <f t="shared" si="151"/>
        <v>0</v>
      </c>
      <c r="AR229" s="77">
        <f t="shared" si="151"/>
        <v>0</v>
      </c>
      <c r="AS229" s="77">
        <f t="shared" si="151"/>
        <v>0</v>
      </c>
      <c r="AT229" s="77">
        <f t="shared" si="151"/>
        <v>0</v>
      </c>
      <c r="AU229" s="77">
        <f t="shared" si="151"/>
        <v>0</v>
      </c>
      <c r="AV229" s="77">
        <f t="shared" si="151"/>
        <v>0</v>
      </c>
      <c r="AW229" s="77">
        <f t="shared" si="151"/>
        <v>0</v>
      </c>
      <c r="AX229" s="77">
        <f t="shared" si="151"/>
        <v>0</v>
      </c>
      <c r="AY229" s="77">
        <f t="shared" si="151"/>
        <v>0</v>
      </c>
      <c r="AZ229" s="77">
        <f t="shared" si="151"/>
        <v>0</v>
      </c>
      <c r="BA229" s="77">
        <f t="shared" si="151"/>
        <v>0</v>
      </c>
      <c r="BB229" s="77">
        <f t="shared" si="151"/>
        <v>0</v>
      </c>
      <c r="BC229" s="77">
        <f t="shared" si="151"/>
        <v>0</v>
      </c>
      <c r="BD229" s="77">
        <f t="shared" si="151"/>
        <v>0</v>
      </c>
      <c r="BE229" s="77">
        <f t="shared" si="151"/>
        <v>0</v>
      </c>
      <c r="BF229" s="77">
        <f t="shared" si="151"/>
        <v>0</v>
      </c>
      <c r="BG229" s="77">
        <f t="shared" si="151"/>
        <v>0</v>
      </c>
      <c r="BH229" s="77">
        <f t="shared" si="151"/>
        <v>0</v>
      </c>
      <c r="BI229" s="77">
        <f t="shared" si="151"/>
        <v>0</v>
      </c>
      <c r="BJ229" s="77">
        <f t="shared" si="151"/>
        <v>0</v>
      </c>
      <c r="BK229" s="77">
        <f t="shared" si="151"/>
        <v>0</v>
      </c>
      <c r="BL229" s="77">
        <f t="shared" si="151"/>
        <v>0</v>
      </c>
      <c r="BM229" s="77">
        <f t="shared" si="151"/>
        <v>0</v>
      </c>
      <c r="BN229" s="77">
        <f t="shared" si="151"/>
        <v>0</v>
      </c>
      <c r="BO229" s="77">
        <f t="shared" si="151"/>
        <v>0</v>
      </c>
      <c r="BP229" s="77">
        <f t="shared" si="151"/>
        <v>0</v>
      </c>
      <c r="BQ229" s="77">
        <f t="shared" si="151"/>
        <v>0</v>
      </c>
      <c r="BR229" s="77">
        <f t="shared" si="151"/>
        <v>0</v>
      </c>
      <c r="BS229" s="77">
        <f t="shared" si="151"/>
        <v>0</v>
      </c>
      <c r="BT229" s="77">
        <f t="shared" si="151"/>
        <v>0</v>
      </c>
      <c r="BU229" s="77">
        <f t="shared" si="151"/>
        <v>0</v>
      </c>
      <c r="BV229" s="77">
        <f t="shared" si="151"/>
        <v>0</v>
      </c>
      <c r="BW229" s="77">
        <f t="shared" si="151"/>
        <v>0</v>
      </c>
      <c r="BX229" s="77">
        <f t="shared" ref="BX229:CF229" si="152">SUM(BX230:BX233)</f>
        <v>0</v>
      </c>
      <c r="BY229" s="77">
        <f t="shared" si="152"/>
        <v>0</v>
      </c>
      <c r="BZ229" s="77">
        <f t="shared" si="152"/>
        <v>0</v>
      </c>
      <c r="CA229" s="77">
        <f t="shared" si="152"/>
        <v>0</v>
      </c>
      <c r="CB229" s="77">
        <f t="shared" si="152"/>
        <v>0</v>
      </c>
      <c r="CC229" s="77">
        <f t="shared" si="152"/>
        <v>0</v>
      </c>
      <c r="CD229" s="77">
        <f t="shared" si="152"/>
        <v>0</v>
      </c>
      <c r="CE229" s="77">
        <f t="shared" si="152"/>
        <v>0</v>
      </c>
      <c r="CF229" s="77">
        <f t="shared" si="152"/>
        <v>0</v>
      </c>
      <c r="CG229" s="78">
        <f>SUM(CG230:CG233)</f>
        <v>0</v>
      </c>
      <c r="CH229" s="18"/>
      <c r="CI229" s="19"/>
      <c r="CK229" s="46">
        <f t="shared" si="150"/>
        <v>0</v>
      </c>
    </row>
    <row r="230" spans="1:89" ht="14.1" customHeight="1" x14ac:dyDescent="0.3">
      <c r="A230" s="47">
        <f t="shared" si="131"/>
        <v>229</v>
      </c>
      <c r="B230" s="63"/>
      <c r="C230" s="63"/>
      <c r="D230" s="63"/>
      <c r="E230" s="61"/>
      <c r="F230" s="79"/>
      <c r="G230" s="63" t="s">
        <v>37</v>
      </c>
      <c r="H230" s="63" t="s">
        <v>117</v>
      </c>
      <c r="I230" s="63"/>
      <c r="J230" s="53">
        <f t="shared" si="134"/>
        <v>0</v>
      </c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5"/>
      <c r="CH230" s="18"/>
      <c r="CI230" s="19"/>
      <c r="CK230" s="46">
        <f t="shared" si="150"/>
        <v>0</v>
      </c>
    </row>
    <row r="231" spans="1:89" ht="14.1" customHeight="1" x14ac:dyDescent="0.3">
      <c r="A231" s="47">
        <f t="shared" si="131"/>
        <v>230</v>
      </c>
      <c r="B231" s="63"/>
      <c r="C231" s="63"/>
      <c r="D231" s="63"/>
      <c r="E231" s="61"/>
      <c r="F231" s="79"/>
      <c r="G231" s="63" t="s">
        <v>50</v>
      </c>
      <c r="H231" s="63" t="s">
        <v>121</v>
      </c>
      <c r="I231" s="63"/>
      <c r="J231" s="53">
        <f t="shared" si="134"/>
        <v>0</v>
      </c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5"/>
      <c r="CH231" s="18"/>
      <c r="CI231" s="19"/>
      <c r="CK231" s="46">
        <f t="shared" si="150"/>
        <v>0</v>
      </c>
    </row>
    <row r="232" spans="1:89" ht="14.1" customHeight="1" x14ac:dyDescent="0.3">
      <c r="A232" s="47">
        <f t="shared" si="131"/>
        <v>231</v>
      </c>
      <c r="B232" s="63"/>
      <c r="C232" s="63"/>
      <c r="D232" s="63"/>
      <c r="E232" s="63"/>
      <c r="F232" s="79"/>
      <c r="G232" s="63" t="s">
        <v>39</v>
      </c>
      <c r="H232" s="63" t="s">
        <v>120</v>
      </c>
      <c r="I232" s="63"/>
      <c r="J232" s="53">
        <f t="shared" si="134"/>
        <v>0</v>
      </c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5"/>
      <c r="CH232" s="18"/>
      <c r="CI232" s="19"/>
      <c r="CK232" s="46">
        <f t="shared" si="150"/>
        <v>0</v>
      </c>
    </row>
    <row r="233" spans="1:89" s="46" customFormat="1" ht="14.1" customHeight="1" x14ac:dyDescent="0.3">
      <c r="A233" s="47">
        <f t="shared" si="131"/>
        <v>232</v>
      </c>
      <c r="B233" s="63"/>
      <c r="C233" s="63"/>
      <c r="D233" s="63"/>
      <c r="E233" s="63"/>
      <c r="F233" s="79"/>
      <c r="G233" s="63" t="s">
        <v>41</v>
      </c>
      <c r="H233" s="63" t="s">
        <v>6</v>
      </c>
      <c r="I233" s="63"/>
      <c r="J233" s="53">
        <f t="shared" si="134"/>
        <v>0</v>
      </c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5"/>
      <c r="CH233" s="9"/>
      <c r="CI233" s="10"/>
      <c r="CK233" s="46">
        <v>1</v>
      </c>
    </row>
    <row r="234" spans="1:89" s="46" customFormat="1" ht="14.1" customHeight="1" x14ac:dyDescent="0.3">
      <c r="A234" s="47">
        <f t="shared" si="131"/>
        <v>233</v>
      </c>
      <c r="B234" s="68"/>
      <c r="C234" s="68"/>
      <c r="D234" s="48"/>
      <c r="E234" s="48"/>
      <c r="F234" s="48"/>
      <c r="G234" s="68"/>
      <c r="H234" s="68"/>
      <c r="I234" s="69"/>
      <c r="J234" s="70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2"/>
      <c r="CH234" s="9"/>
      <c r="CI234" s="10"/>
      <c r="CK234" s="46">
        <f t="shared" ref="CK234:CK246" si="153">IF(J235&gt;0,1,0)</f>
        <v>0</v>
      </c>
    </row>
    <row r="235" spans="1:89" s="46" customFormat="1" ht="14.1" customHeight="1" x14ac:dyDescent="0.3">
      <c r="A235" s="47">
        <f t="shared" si="131"/>
        <v>234</v>
      </c>
      <c r="B235" s="61"/>
      <c r="C235" s="61"/>
      <c r="D235" s="48" t="s">
        <v>122</v>
      </c>
      <c r="E235" s="48" t="s">
        <v>123</v>
      </c>
      <c r="F235" s="48"/>
      <c r="G235" s="48"/>
      <c r="H235" s="48"/>
      <c r="I235" s="48"/>
      <c r="J235" s="53">
        <f t="shared" si="134"/>
        <v>-3468.1</v>
      </c>
      <c r="K235" s="54">
        <f>SUM(K236,K257)</f>
        <v>0</v>
      </c>
      <c r="L235" s="54">
        <f t="shared" ref="L235:BW235" si="154">SUM(L236,L257)</f>
        <v>7.54</v>
      </c>
      <c r="M235" s="54">
        <f t="shared" si="154"/>
        <v>103.76</v>
      </c>
      <c r="N235" s="54">
        <f t="shared" si="154"/>
        <v>0</v>
      </c>
      <c r="O235" s="54">
        <f t="shared" si="154"/>
        <v>0</v>
      </c>
      <c r="P235" s="54">
        <f t="shared" si="154"/>
        <v>34.080000000000005</v>
      </c>
      <c r="Q235" s="54">
        <f t="shared" si="154"/>
        <v>213.22</v>
      </c>
      <c r="R235" s="54">
        <f t="shared" si="154"/>
        <v>0</v>
      </c>
      <c r="S235" s="54">
        <f t="shared" si="154"/>
        <v>0</v>
      </c>
      <c r="T235" s="54">
        <f t="shared" si="154"/>
        <v>-1502.58</v>
      </c>
      <c r="U235" s="54">
        <f t="shared" si="154"/>
        <v>-4507.75</v>
      </c>
      <c r="V235" s="54">
        <f t="shared" si="154"/>
        <v>0</v>
      </c>
      <c r="W235" s="54">
        <f t="shared" si="154"/>
        <v>0</v>
      </c>
      <c r="X235" s="54">
        <f t="shared" si="154"/>
        <v>0</v>
      </c>
      <c r="Y235" s="54">
        <f t="shared" si="154"/>
        <v>0</v>
      </c>
      <c r="Z235" s="54">
        <f t="shared" si="154"/>
        <v>641.49</v>
      </c>
      <c r="AA235" s="54">
        <f t="shared" si="154"/>
        <v>1500.2800000000002</v>
      </c>
      <c r="AB235" s="54">
        <f t="shared" si="154"/>
        <v>0</v>
      </c>
      <c r="AC235" s="54">
        <f t="shared" si="154"/>
        <v>0</v>
      </c>
      <c r="AD235" s="54">
        <f t="shared" si="154"/>
        <v>0</v>
      </c>
      <c r="AE235" s="54">
        <f t="shared" si="154"/>
        <v>20.939999999999998</v>
      </c>
      <c r="AF235" s="54">
        <f t="shared" si="154"/>
        <v>8.24</v>
      </c>
      <c r="AG235" s="54">
        <f t="shared" si="154"/>
        <v>4.46</v>
      </c>
      <c r="AH235" s="54">
        <f t="shared" si="154"/>
        <v>8.2200000000000006</v>
      </c>
      <c r="AI235" s="54">
        <f t="shared" si="154"/>
        <v>0</v>
      </c>
      <c r="AJ235" s="54">
        <f t="shared" si="154"/>
        <v>0</v>
      </c>
      <c r="AK235" s="54">
        <f t="shared" si="154"/>
        <v>0</v>
      </c>
      <c r="AL235" s="54">
        <f t="shared" si="154"/>
        <v>0</v>
      </c>
      <c r="AM235" s="54">
        <f t="shared" si="154"/>
        <v>0</v>
      </c>
      <c r="AN235" s="54">
        <f t="shared" si="154"/>
        <v>0</v>
      </c>
      <c r="AO235" s="54">
        <f t="shared" si="154"/>
        <v>0</v>
      </c>
      <c r="AP235" s="54">
        <f t="shared" si="154"/>
        <v>0</v>
      </c>
      <c r="AQ235" s="54">
        <f t="shared" si="154"/>
        <v>0</v>
      </c>
      <c r="AR235" s="54">
        <f t="shared" si="154"/>
        <v>0</v>
      </c>
      <c r="AS235" s="54">
        <f t="shared" si="154"/>
        <v>0</v>
      </c>
      <c r="AT235" s="54">
        <f t="shared" si="154"/>
        <v>0</v>
      </c>
      <c r="AU235" s="54">
        <f t="shared" si="154"/>
        <v>0</v>
      </c>
      <c r="AV235" s="54">
        <f t="shared" si="154"/>
        <v>0</v>
      </c>
      <c r="AW235" s="54">
        <f t="shared" si="154"/>
        <v>0</v>
      </c>
      <c r="AX235" s="54">
        <f t="shared" si="154"/>
        <v>0</v>
      </c>
      <c r="AY235" s="54">
        <f t="shared" si="154"/>
        <v>0</v>
      </c>
      <c r="AZ235" s="54">
        <f t="shared" si="154"/>
        <v>0</v>
      </c>
      <c r="BA235" s="54">
        <f t="shared" si="154"/>
        <v>0</v>
      </c>
      <c r="BB235" s="54">
        <f t="shared" si="154"/>
        <v>0</v>
      </c>
      <c r="BC235" s="54">
        <f t="shared" si="154"/>
        <v>0</v>
      </c>
      <c r="BD235" s="54">
        <f t="shared" si="154"/>
        <v>0</v>
      </c>
      <c r="BE235" s="54">
        <f t="shared" si="154"/>
        <v>0</v>
      </c>
      <c r="BF235" s="54">
        <f t="shared" si="154"/>
        <v>0</v>
      </c>
      <c r="BG235" s="54">
        <f t="shared" si="154"/>
        <v>0</v>
      </c>
      <c r="BH235" s="54">
        <f t="shared" si="154"/>
        <v>0</v>
      </c>
      <c r="BI235" s="54">
        <f t="shared" si="154"/>
        <v>0</v>
      </c>
      <c r="BJ235" s="54">
        <f t="shared" si="154"/>
        <v>0</v>
      </c>
      <c r="BK235" s="54">
        <f t="shared" si="154"/>
        <v>0</v>
      </c>
      <c r="BL235" s="54">
        <f t="shared" si="154"/>
        <v>0</v>
      </c>
      <c r="BM235" s="54">
        <f t="shared" si="154"/>
        <v>0</v>
      </c>
      <c r="BN235" s="54">
        <f t="shared" si="154"/>
        <v>0</v>
      </c>
      <c r="BO235" s="54">
        <f t="shared" si="154"/>
        <v>0</v>
      </c>
      <c r="BP235" s="54">
        <f t="shared" si="154"/>
        <v>0</v>
      </c>
      <c r="BQ235" s="54">
        <f t="shared" si="154"/>
        <v>0</v>
      </c>
      <c r="BR235" s="54">
        <f t="shared" si="154"/>
        <v>0</v>
      </c>
      <c r="BS235" s="54">
        <f t="shared" si="154"/>
        <v>0</v>
      </c>
      <c r="BT235" s="54">
        <f t="shared" si="154"/>
        <v>0</v>
      </c>
      <c r="BU235" s="54">
        <f t="shared" si="154"/>
        <v>0</v>
      </c>
      <c r="BV235" s="54">
        <f t="shared" si="154"/>
        <v>0</v>
      </c>
      <c r="BW235" s="54">
        <f t="shared" si="154"/>
        <v>0</v>
      </c>
      <c r="BX235" s="54">
        <f t="shared" ref="BX235:CF235" si="155">SUM(BX236,BX257)</f>
        <v>0</v>
      </c>
      <c r="BY235" s="54">
        <f t="shared" si="155"/>
        <v>0</v>
      </c>
      <c r="BZ235" s="54">
        <f t="shared" si="155"/>
        <v>0</v>
      </c>
      <c r="CA235" s="54">
        <f t="shared" si="155"/>
        <v>0</v>
      </c>
      <c r="CB235" s="54">
        <f t="shared" si="155"/>
        <v>0</v>
      </c>
      <c r="CC235" s="54">
        <f t="shared" si="155"/>
        <v>0</v>
      </c>
      <c r="CD235" s="54">
        <f t="shared" si="155"/>
        <v>0</v>
      </c>
      <c r="CE235" s="54">
        <f t="shared" si="155"/>
        <v>0</v>
      </c>
      <c r="CF235" s="54">
        <f t="shared" si="155"/>
        <v>0</v>
      </c>
      <c r="CG235" s="55">
        <f>SUM(CG236,CG257)</f>
        <v>0</v>
      </c>
      <c r="CH235" s="9">
        <f>LEN(H236)</f>
        <v>0</v>
      </c>
      <c r="CI235" s="10"/>
      <c r="CK235" s="46">
        <f t="shared" si="153"/>
        <v>1</v>
      </c>
    </row>
    <row r="236" spans="1:89" s="46" customFormat="1" ht="14.1" customHeight="1" x14ac:dyDescent="0.3">
      <c r="A236" s="47">
        <f t="shared" si="131"/>
        <v>235</v>
      </c>
      <c r="B236" s="61"/>
      <c r="C236" s="61"/>
      <c r="D236" s="61"/>
      <c r="E236" s="61" t="s">
        <v>15</v>
      </c>
      <c r="F236" s="76" t="s">
        <v>14</v>
      </c>
      <c r="G236" s="61"/>
      <c r="H236" s="61"/>
      <c r="I236" s="61"/>
      <c r="J236" s="53">
        <f t="shared" si="134"/>
        <v>178.79999999999998</v>
      </c>
      <c r="K236" s="54">
        <f>SUM(K237,K246)</f>
        <v>0</v>
      </c>
      <c r="L236" s="54">
        <f t="shared" ref="L236:BW236" si="156">SUM(L237,L246)</f>
        <v>0</v>
      </c>
      <c r="M236" s="54">
        <f t="shared" si="156"/>
        <v>0</v>
      </c>
      <c r="N236" s="54">
        <f t="shared" si="156"/>
        <v>0</v>
      </c>
      <c r="O236" s="54">
        <f t="shared" si="156"/>
        <v>0</v>
      </c>
      <c r="P236" s="54">
        <f t="shared" si="156"/>
        <v>0</v>
      </c>
      <c r="Q236" s="54">
        <f t="shared" si="156"/>
        <v>0</v>
      </c>
      <c r="R236" s="54">
        <f t="shared" si="156"/>
        <v>0</v>
      </c>
      <c r="S236" s="54">
        <f t="shared" si="156"/>
        <v>0</v>
      </c>
      <c r="T236" s="54">
        <f t="shared" si="156"/>
        <v>0</v>
      </c>
      <c r="U236" s="54">
        <f t="shared" si="156"/>
        <v>0</v>
      </c>
      <c r="V236" s="54">
        <f t="shared" si="156"/>
        <v>0</v>
      </c>
      <c r="W236" s="54">
        <f t="shared" si="156"/>
        <v>0</v>
      </c>
      <c r="X236" s="54">
        <f t="shared" si="156"/>
        <v>0</v>
      </c>
      <c r="Y236" s="54">
        <f t="shared" si="156"/>
        <v>0</v>
      </c>
      <c r="Z236" s="54">
        <f t="shared" si="156"/>
        <v>89.399999999999991</v>
      </c>
      <c r="AA236" s="54">
        <f t="shared" si="156"/>
        <v>89.399999999999991</v>
      </c>
      <c r="AB236" s="54">
        <f t="shared" si="156"/>
        <v>0</v>
      </c>
      <c r="AC236" s="54">
        <f t="shared" si="156"/>
        <v>0</v>
      </c>
      <c r="AD236" s="54">
        <f t="shared" si="156"/>
        <v>0</v>
      </c>
      <c r="AE236" s="54">
        <f t="shared" si="156"/>
        <v>0</v>
      </c>
      <c r="AF236" s="54">
        <f t="shared" si="156"/>
        <v>0</v>
      </c>
      <c r="AG236" s="54">
        <f t="shared" si="156"/>
        <v>0</v>
      </c>
      <c r="AH236" s="54">
        <f t="shared" si="156"/>
        <v>0</v>
      </c>
      <c r="AI236" s="54">
        <f t="shared" si="156"/>
        <v>0</v>
      </c>
      <c r="AJ236" s="54">
        <f t="shared" si="156"/>
        <v>0</v>
      </c>
      <c r="AK236" s="54">
        <f t="shared" si="156"/>
        <v>0</v>
      </c>
      <c r="AL236" s="54">
        <f t="shared" si="156"/>
        <v>0</v>
      </c>
      <c r="AM236" s="54">
        <f t="shared" si="156"/>
        <v>0</v>
      </c>
      <c r="AN236" s="54">
        <f t="shared" si="156"/>
        <v>0</v>
      </c>
      <c r="AO236" s="54">
        <f t="shared" si="156"/>
        <v>0</v>
      </c>
      <c r="AP236" s="54">
        <f t="shared" si="156"/>
        <v>0</v>
      </c>
      <c r="AQ236" s="54">
        <f t="shared" si="156"/>
        <v>0</v>
      </c>
      <c r="AR236" s="54">
        <f t="shared" si="156"/>
        <v>0</v>
      </c>
      <c r="AS236" s="54">
        <f t="shared" si="156"/>
        <v>0</v>
      </c>
      <c r="AT236" s="54">
        <f t="shared" si="156"/>
        <v>0</v>
      </c>
      <c r="AU236" s="54">
        <f t="shared" si="156"/>
        <v>0</v>
      </c>
      <c r="AV236" s="54">
        <f t="shared" si="156"/>
        <v>0</v>
      </c>
      <c r="AW236" s="54">
        <f t="shared" si="156"/>
        <v>0</v>
      </c>
      <c r="AX236" s="54">
        <f t="shared" si="156"/>
        <v>0</v>
      </c>
      <c r="AY236" s="54">
        <f t="shared" si="156"/>
        <v>0</v>
      </c>
      <c r="AZ236" s="54">
        <f t="shared" si="156"/>
        <v>0</v>
      </c>
      <c r="BA236" s="54">
        <f t="shared" si="156"/>
        <v>0</v>
      </c>
      <c r="BB236" s="54">
        <f t="shared" si="156"/>
        <v>0</v>
      </c>
      <c r="BC236" s="54">
        <f t="shared" si="156"/>
        <v>0</v>
      </c>
      <c r="BD236" s="54">
        <f t="shared" si="156"/>
        <v>0</v>
      </c>
      <c r="BE236" s="54">
        <f t="shared" si="156"/>
        <v>0</v>
      </c>
      <c r="BF236" s="54">
        <f t="shared" si="156"/>
        <v>0</v>
      </c>
      <c r="BG236" s="54">
        <f t="shared" si="156"/>
        <v>0</v>
      </c>
      <c r="BH236" s="54">
        <f t="shared" si="156"/>
        <v>0</v>
      </c>
      <c r="BI236" s="54">
        <f t="shared" si="156"/>
        <v>0</v>
      </c>
      <c r="BJ236" s="54">
        <f t="shared" si="156"/>
        <v>0</v>
      </c>
      <c r="BK236" s="54">
        <f t="shared" si="156"/>
        <v>0</v>
      </c>
      <c r="BL236" s="54">
        <f t="shared" si="156"/>
        <v>0</v>
      </c>
      <c r="BM236" s="54">
        <f t="shared" si="156"/>
        <v>0</v>
      </c>
      <c r="BN236" s="54">
        <f t="shared" si="156"/>
        <v>0</v>
      </c>
      <c r="BO236" s="54">
        <f t="shared" si="156"/>
        <v>0</v>
      </c>
      <c r="BP236" s="54">
        <f t="shared" si="156"/>
        <v>0</v>
      </c>
      <c r="BQ236" s="54">
        <f t="shared" si="156"/>
        <v>0</v>
      </c>
      <c r="BR236" s="54">
        <f t="shared" si="156"/>
        <v>0</v>
      </c>
      <c r="BS236" s="54">
        <f t="shared" si="156"/>
        <v>0</v>
      </c>
      <c r="BT236" s="54">
        <f t="shared" si="156"/>
        <v>0</v>
      </c>
      <c r="BU236" s="54">
        <f t="shared" si="156"/>
        <v>0</v>
      </c>
      <c r="BV236" s="54">
        <f t="shared" si="156"/>
        <v>0</v>
      </c>
      <c r="BW236" s="54">
        <f t="shared" si="156"/>
        <v>0</v>
      </c>
      <c r="BX236" s="54">
        <f t="shared" ref="BX236:CF236" si="157">SUM(BX237,BX246)</f>
        <v>0</v>
      </c>
      <c r="BY236" s="54">
        <f t="shared" si="157"/>
        <v>0</v>
      </c>
      <c r="BZ236" s="54">
        <f t="shared" si="157"/>
        <v>0</v>
      </c>
      <c r="CA236" s="54">
        <f t="shared" si="157"/>
        <v>0</v>
      </c>
      <c r="CB236" s="54">
        <f t="shared" si="157"/>
        <v>0</v>
      </c>
      <c r="CC236" s="54">
        <f t="shared" si="157"/>
        <v>0</v>
      </c>
      <c r="CD236" s="54">
        <f t="shared" si="157"/>
        <v>0</v>
      </c>
      <c r="CE236" s="54">
        <f t="shared" si="157"/>
        <v>0</v>
      </c>
      <c r="CF236" s="54">
        <f t="shared" si="157"/>
        <v>0</v>
      </c>
      <c r="CG236" s="55">
        <f>SUM(CG237,CG246)</f>
        <v>0</v>
      </c>
      <c r="CH236" s="39">
        <f>LEN(H237)</f>
        <v>0</v>
      </c>
      <c r="CI236" s="10"/>
      <c r="CK236" s="46">
        <f t="shared" si="153"/>
        <v>1</v>
      </c>
    </row>
    <row r="237" spans="1:89" s="46" customFormat="1" ht="14.1" customHeight="1" x14ac:dyDescent="0.3">
      <c r="A237" s="47">
        <f t="shared" si="131"/>
        <v>236</v>
      </c>
      <c r="B237" s="61"/>
      <c r="C237" s="61"/>
      <c r="D237" s="61"/>
      <c r="E237" s="61"/>
      <c r="F237" s="79" t="s">
        <v>35</v>
      </c>
      <c r="G237" s="80" t="s">
        <v>36</v>
      </c>
      <c r="H237" s="61"/>
      <c r="I237" s="61"/>
      <c r="J237" s="53">
        <f t="shared" si="134"/>
        <v>178.79999999999998</v>
      </c>
      <c r="K237" s="77">
        <f>SUM(K238:K245)</f>
        <v>0</v>
      </c>
      <c r="L237" s="77">
        <f t="shared" ref="L237:BW237" si="158">SUM(L238:L245)</f>
        <v>0</v>
      </c>
      <c r="M237" s="77">
        <f t="shared" si="158"/>
        <v>0</v>
      </c>
      <c r="N237" s="77">
        <f t="shared" si="158"/>
        <v>0</v>
      </c>
      <c r="O237" s="77">
        <f t="shared" si="158"/>
        <v>0</v>
      </c>
      <c r="P237" s="77">
        <f t="shared" si="158"/>
        <v>0</v>
      </c>
      <c r="Q237" s="77">
        <f t="shared" si="158"/>
        <v>0</v>
      </c>
      <c r="R237" s="77">
        <f t="shared" si="158"/>
        <v>0</v>
      </c>
      <c r="S237" s="77">
        <f t="shared" si="158"/>
        <v>0</v>
      </c>
      <c r="T237" s="77">
        <f t="shared" si="158"/>
        <v>0</v>
      </c>
      <c r="U237" s="77">
        <f t="shared" si="158"/>
        <v>0</v>
      </c>
      <c r="V237" s="77">
        <f t="shared" si="158"/>
        <v>0</v>
      </c>
      <c r="W237" s="77">
        <f t="shared" si="158"/>
        <v>0</v>
      </c>
      <c r="X237" s="77">
        <f t="shared" si="158"/>
        <v>0</v>
      </c>
      <c r="Y237" s="77">
        <f t="shared" si="158"/>
        <v>0</v>
      </c>
      <c r="Z237" s="77">
        <f t="shared" si="158"/>
        <v>89.399999999999991</v>
      </c>
      <c r="AA237" s="77">
        <f t="shared" si="158"/>
        <v>89.399999999999991</v>
      </c>
      <c r="AB237" s="77">
        <f t="shared" si="158"/>
        <v>0</v>
      </c>
      <c r="AC237" s="77">
        <f t="shared" si="158"/>
        <v>0</v>
      </c>
      <c r="AD237" s="77">
        <f t="shared" si="158"/>
        <v>0</v>
      </c>
      <c r="AE237" s="77">
        <f t="shared" si="158"/>
        <v>0</v>
      </c>
      <c r="AF237" s="77">
        <f t="shared" si="158"/>
        <v>0</v>
      </c>
      <c r="AG237" s="77">
        <f t="shared" si="158"/>
        <v>0</v>
      </c>
      <c r="AH237" s="77">
        <f t="shared" si="158"/>
        <v>0</v>
      </c>
      <c r="AI237" s="77">
        <f t="shared" si="158"/>
        <v>0</v>
      </c>
      <c r="AJ237" s="77">
        <f t="shared" si="158"/>
        <v>0</v>
      </c>
      <c r="AK237" s="77">
        <f t="shared" si="158"/>
        <v>0</v>
      </c>
      <c r="AL237" s="77">
        <f t="shared" si="158"/>
        <v>0</v>
      </c>
      <c r="AM237" s="77">
        <f t="shared" si="158"/>
        <v>0</v>
      </c>
      <c r="AN237" s="77">
        <f t="shared" si="158"/>
        <v>0</v>
      </c>
      <c r="AO237" s="77">
        <f t="shared" si="158"/>
        <v>0</v>
      </c>
      <c r="AP237" s="77">
        <f t="shared" si="158"/>
        <v>0</v>
      </c>
      <c r="AQ237" s="77">
        <f t="shared" si="158"/>
        <v>0</v>
      </c>
      <c r="AR237" s="77">
        <f t="shared" si="158"/>
        <v>0</v>
      </c>
      <c r="AS237" s="77">
        <f t="shared" si="158"/>
        <v>0</v>
      </c>
      <c r="AT237" s="77">
        <f t="shared" si="158"/>
        <v>0</v>
      </c>
      <c r="AU237" s="77">
        <f t="shared" si="158"/>
        <v>0</v>
      </c>
      <c r="AV237" s="77">
        <f t="shared" si="158"/>
        <v>0</v>
      </c>
      <c r="AW237" s="77">
        <f t="shared" si="158"/>
        <v>0</v>
      </c>
      <c r="AX237" s="77">
        <f t="shared" si="158"/>
        <v>0</v>
      </c>
      <c r="AY237" s="77">
        <f t="shared" si="158"/>
        <v>0</v>
      </c>
      <c r="AZ237" s="77">
        <f t="shared" si="158"/>
        <v>0</v>
      </c>
      <c r="BA237" s="77">
        <f t="shared" si="158"/>
        <v>0</v>
      </c>
      <c r="BB237" s="77">
        <f t="shared" si="158"/>
        <v>0</v>
      </c>
      <c r="BC237" s="77">
        <f t="shared" si="158"/>
        <v>0</v>
      </c>
      <c r="BD237" s="77">
        <f t="shared" si="158"/>
        <v>0</v>
      </c>
      <c r="BE237" s="77">
        <f t="shared" si="158"/>
        <v>0</v>
      </c>
      <c r="BF237" s="77">
        <f t="shared" si="158"/>
        <v>0</v>
      </c>
      <c r="BG237" s="77">
        <f t="shared" si="158"/>
        <v>0</v>
      </c>
      <c r="BH237" s="77">
        <f t="shared" si="158"/>
        <v>0</v>
      </c>
      <c r="BI237" s="77">
        <f t="shared" si="158"/>
        <v>0</v>
      </c>
      <c r="BJ237" s="77">
        <f t="shared" si="158"/>
        <v>0</v>
      </c>
      <c r="BK237" s="77">
        <f t="shared" si="158"/>
        <v>0</v>
      </c>
      <c r="BL237" s="77">
        <f t="shared" si="158"/>
        <v>0</v>
      </c>
      <c r="BM237" s="77">
        <f t="shared" si="158"/>
        <v>0</v>
      </c>
      <c r="BN237" s="77">
        <f t="shared" si="158"/>
        <v>0</v>
      </c>
      <c r="BO237" s="77">
        <f t="shared" si="158"/>
        <v>0</v>
      </c>
      <c r="BP237" s="77">
        <f t="shared" si="158"/>
        <v>0</v>
      </c>
      <c r="BQ237" s="77">
        <f t="shared" si="158"/>
        <v>0</v>
      </c>
      <c r="BR237" s="77">
        <f t="shared" si="158"/>
        <v>0</v>
      </c>
      <c r="BS237" s="77">
        <f t="shared" si="158"/>
        <v>0</v>
      </c>
      <c r="BT237" s="77">
        <f t="shared" si="158"/>
        <v>0</v>
      </c>
      <c r="BU237" s="77">
        <f t="shared" si="158"/>
        <v>0</v>
      </c>
      <c r="BV237" s="77">
        <f t="shared" si="158"/>
        <v>0</v>
      </c>
      <c r="BW237" s="77">
        <f t="shared" si="158"/>
        <v>0</v>
      </c>
      <c r="BX237" s="77">
        <f t="shared" ref="BX237:CF237" si="159">SUM(BX238:BX245)</f>
        <v>0</v>
      </c>
      <c r="BY237" s="77">
        <f t="shared" si="159"/>
        <v>0</v>
      </c>
      <c r="BZ237" s="77">
        <f t="shared" si="159"/>
        <v>0</v>
      </c>
      <c r="CA237" s="77">
        <f t="shared" si="159"/>
        <v>0</v>
      </c>
      <c r="CB237" s="77">
        <f t="shared" si="159"/>
        <v>0</v>
      </c>
      <c r="CC237" s="77">
        <f t="shared" si="159"/>
        <v>0</v>
      </c>
      <c r="CD237" s="77">
        <f t="shared" si="159"/>
        <v>0</v>
      </c>
      <c r="CE237" s="77">
        <f t="shared" si="159"/>
        <v>0</v>
      </c>
      <c r="CF237" s="77">
        <f t="shared" si="159"/>
        <v>0</v>
      </c>
      <c r="CG237" s="78">
        <f>SUM(CG238:CG245)</f>
        <v>0</v>
      </c>
      <c r="CH237" s="39">
        <f>LEN(H238)</f>
        <v>23</v>
      </c>
      <c r="CI237" s="10"/>
      <c r="CK237" s="46">
        <f t="shared" si="153"/>
        <v>0</v>
      </c>
    </row>
    <row r="238" spans="1:89" s="46" customFormat="1" ht="14.1" customHeight="1" x14ac:dyDescent="0.3">
      <c r="A238" s="47">
        <f t="shared" si="131"/>
        <v>237</v>
      </c>
      <c r="B238" s="61"/>
      <c r="C238" s="61"/>
      <c r="D238" s="61"/>
      <c r="E238" s="61"/>
      <c r="F238" s="79"/>
      <c r="G238" s="63" t="s">
        <v>37</v>
      </c>
      <c r="H238" s="82" t="s">
        <v>124</v>
      </c>
      <c r="I238" s="61"/>
      <c r="J238" s="53">
        <f t="shared" si="134"/>
        <v>0</v>
      </c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4"/>
      <c r="CH238" s="39">
        <f>LEN(H239)</f>
        <v>25</v>
      </c>
      <c r="CI238" s="10"/>
      <c r="CK238" s="46">
        <f t="shared" si="153"/>
        <v>1</v>
      </c>
    </row>
    <row r="239" spans="1:89" s="46" customFormat="1" ht="14.1" customHeight="1" x14ac:dyDescent="0.3">
      <c r="A239" s="47">
        <f t="shared" si="131"/>
        <v>238</v>
      </c>
      <c r="B239" s="61"/>
      <c r="C239" s="61"/>
      <c r="D239" s="61"/>
      <c r="E239" s="61"/>
      <c r="F239" s="79"/>
      <c r="G239" s="63" t="s">
        <v>50</v>
      </c>
      <c r="H239" s="82" t="s">
        <v>125</v>
      </c>
      <c r="I239" s="61"/>
      <c r="J239" s="53">
        <f t="shared" si="134"/>
        <v>207.6</v>
      </c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>
        <v>103.8</v>
      </c>
      <c r="AA239" s="83">
        <v>103.8</v>
      </c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4"/>
      <c r="CH239" s="9"/>
      <c r="CI239" s="10"/>
      <c r="CK239" s="46">
        <f t="shared" si="153"/>
        <v>0</v>
      </c>
    </row>
    <row r="240" spans="1:89" ht="14.1" customHeight="1" x14ac:dyDescent="0.3">
      <c r="A240" s="47">
        <f t="shared" si="131"/>
        <v>239</v>
      </c>
      <c r="B240" s="61"/>
      <c r="C240" s="61"/>
      <c r="D240" s="61"/>
      <c r="E240" s="61"/>
      <c r="F240" s="79"/>
      <c r="G240" s="63" t="s">
        <v>39</v>
      </c>
      <c r="H240" s="63" t="s">
        <v>126</v>
      </c>
      <c r="I240" s="61"/>
      <c r="J240" s="53">
        <f t="shared" si="134"/>
        <v>0</v>
      </c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4"/>
      <c r="CH240" s="18"/>
      <c r="CI240" s="19"/>
      <c r="CK240" s="46">
        <f t="shared" si="153"/>
        <v>0</v>
      </c>
    </row>
    <row r="241" spans="1:89" ht="14.1" customHeight="1" x14ac:dyDescent="0.3">
      <c r="A241" s="47">
        <f t="shared" si="131"/>
        <v>240</v>
      </c>
      <c r="B241" s="61"/>
      <c r="C241" s="61"/>
      <c r="D241" s="61"/>
      <c r="E241" s="61"/>
      <c r="F241" s="79"/>
      <c r="G241" s="63" t="s">
        <v>41</v>
      </c>
      <c r="H241" s="63" t="s">
        <v>127</v>
      </c>
      <c r="I241" s="61"/>
      <c r="J241" s="53">
        <f t="shared" si="134"/>
        <v>0</v>
      </c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4"/>
      <c r="CH241" s="18"/>
      <c r="CI241" s="19"/>
      <c r="CK241" s="46">
        <f t="shared" si="153"/>
        <v>0</v>
      </c>
    </row>
    <row r="242" spans="1:89" ht="14.1" customHeight="1" x14ac:dyDescent="0.3">
      <c r="A242" s="47">
        <f t="shared" si="131"/>
        <v>241</v>
      </c>
      <c r="B242" s="63"/>
      <c r="C242" s="63"/>
      <c r="D242" s="63"/>
      <c r="E242" s="63"/>
      <c r="F242" s="68"/>
      <c r="G242" s="63" t="s">
        <v>43</v>
      </c>
      <c r="H242" s="82" t="s">
        <v>128</v>
      </c>
      <c r="I242" s="63"/>
      <c r="J242" s="53">
        <f t="shared" si="134"/>
        <v>0</v>
      </c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5"/>
      <c r="CH242" s="18"/>
      <c r="CI242" s="19"/>
      <c r="CK242" s="46">
        <f t="shared" si="153"/>
        <v>0</v>
      </c>
    </row>
    <row r="243" spans="1:89" ht="14.1" customHeight="1" x14ac:dyDescent="0.3">
      <c r="A243" s="47">
        <f t="shared" si="131"/>
        <v>242</v>
      </c>
      <c r="B243" s="63"/>
      <c r="C243" s="63"/>
      <c r="D243" s="63"/>
      <c r="E243" s="63"/>
      <c r="F243" s="68"/>
      <c r="G243" s="63" t="s">
        <v>45</v>
      </c>
      <c r="H243" s="82" t="s">
        <v>129</v>
      </c>
      <c r="I243" s="63"/>
      <c r="J243" s="53">
        <f t="shared" si="134"/>
        <v>-28.8</v>
      </c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>
        <v>-14.4</v>
      </c>
      <c r="AA243" s="64">
        <v>-14.4</v>
      </c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5"/>
      <c r="CH243" s="18"/>
      <c r="CI243" s="19"/>
      <c r="CK243" s="46">
        <f t="shared" si="153"/>
        <v>0</v>
      </c>
    </row>
    <row r="244" spans="1:89" s="46" customFormat="1" ht="14.1" customHeight="1" x14ac:dyDescent="0.3">
      <c r="A244" s="47">
        <f t="shared" si="131"/>
        <v>243</v>
      </c>
      <c r="B244" s="63"/>
      <c r="C244" s="63"/>
      <c r="D244" s="63"/>
      <c r="E244" s="63"/>
      <c r="F244" s="68"/>
      <c r="G244" s="63" t="s">
        <v>130</v>
      </c>
      <c r="H244" s="63" t="s">
        <v>131</v>
      </c>
      <c r="I244" s="63"/>
      <c r="J244" s="53">
        <f t="shared" si="134"/>
        <v>0</v>
      </c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5"/>
      <c r="CH244" s="9"/>
      <c r="CI244" s="10"/>
      <c r="CK244" s="46">
        <f t="shared" si="153"/>
        <v>0</v>
      </c>
    </row>
    <row r="245" spans="1:89" ht="14.1" customHeight="1" x14ac:dyDescent="0.3">
      <c r="A245" s="47">
        <f t="shared" si="131"/>
        <v>244</v>
      </c>
      <c r="B245" s="63"/>
      <c r="C245" s="63"/>
      <c r="D245" s="63"/>
      <c r="E245" s="63"/>
      <c r="F245" s="68"/>
      <c r="G245" s="63" t="s">
        <v>132</v>
      </c>
      <c r="H245" s="63" t="s">
        <v>133</v>
      </c>
      <c r="I245" s="63"/>
      <c r="J245" s="53">
        <f t="shared" si="134"/>
        <v>0</v>
      </c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5"/>
      <c r="CH245" s="18"/>
      <c r="CI245" s="19"/>
      <c r="CK245" s="46">
        <f t="shared" si="153"/>
        <v>0</v>
      </c>
    </row>
    <row r="246" spans="1:89" ht="14.1" customHeight="1" x14ac:dyDescent="0.3">
      <c r="A246" s="47">
        <f t="shared" si="131"/>
        <v>245</v>
      </c>
      <c r="B246" s="61"/>
      <c r="C246" s="61"/>
      <c r="D246" s="61"/>
      <c r="E246" s="61"/>
      <c r="F246" s="79" t="s">
        <v>47</v>
      </c>
      <c r="G246" s="80" t="s">
        <v>48</v>
      </c>
      <c r="H246" s="61"/>
      <c r="I246" s="61"/>
      <c r="J246" s="53">
        <f t="shared" si="134"/>
        <v>0</v>
      </c>
      <c r="K246" s="77">
        <f>SUM(K247:K256)</f>
        <v>0</v>
      </c>
      <c r="L246" s="77">
        <f t="shared" ref="L246:BW246" si="160">SUM(L247:L256)</f>
        <v>0</v>
      </c>
      <c r="M246" s="77">
        <f t="shared" si="160"/>
        <v>0</v>
      </c>
      <c r="N246" s="77">
        <f t="shared" si="160"/>
        <v>0</v>
      </c>
      <c r="O246" s="77">
        <f t="shared" si="160"/>
        <v>0</v>
      </c>
      <c r="P246" s="77">
        <f t="shared" si="160"/>
        <v>0</v>
      </c>
      <c r="Q246" s="77">
        <f t="shared" si="160"/>
        <v>0</v>
      </c>
      <c r="R246" s="77">
        <f t="shared" si="160"/>
        <v>0</v>
      </c>
      <c r="S246" s="77">
        <f t="shared" si="160"/>
        <v>0</v>
      </c>
      <c r="T246" s="77">
        <f t="shared" si="160"/>
        <v>0</v>
      </c>
      <c r="U246" s="77">
        <f t="shared" si="160"/>
        <v>0</v>
      </c>
      <c r="V246" s="77">
        <f t="shared" si="160"/>
        <v>0</v>
      </c>
      <c r="W246" s="77">
        <f t="shared" si="160"/>
        <v>0</v>
      </c>
      <c r="X246" s="77">
        <f t="shared" si="160"/>
        <v>0</v>
      </c>
      <c r="Y246" s="77">
        <f t="shared" si="160"/>
        <v>0</v>
      </c>
      <c r="Z246" s="77">
        <f t="shared" si="160"/>
        <v>0</v>
      </c>
      <c r="AA246" s="77">
        <f t="shared" si="160"/>
        <v>0</v>
      </c>
      <c r="AB246" s="77">
        <f t="shared" si="160"/>
        <v>0</v>
      </c>
      <c r="AC246" s="77">
        <f t="shared" si="160"/>
        <v>0</v>
      </c>
      <c r="AD246" s="77">
        <f t="shared" si="160"/>
        <v>0</v>
      </c>
      <c r="AE246" s="77">
        <f t="shared" si="160"/>
        <v>0</v>
      </c>
      <c r="AF246" s="77">
        <f t="shared" si="160"/>
        <v>0</v>
      </c>
      <c r="AG246" s="77">
        <f t="shared" si="160"/>
        <v>0</v>
      </c>
      <c r="AH246" s="77">
        <f t="shared" si="160"/>
        <v>0</v>
      </c>
      <c r="AI246" s="77">
        <f t="shared" si="160"/>
        <v>0</v>
      </c>
      <c r="AJ246" s="77">
        <f t="shared" si="160"/>
        <v>0</v>
      </c>
      <c r="AK246" s="77">
        <f t="shared" si="160"/>
        <v>0</v>
      </c>
      <c r="AL246" s="77">
        <f t="shared" si="160"/>
        <v>0</v>
      </c>
      <c r="AM246" s="77">
        <f t="shared" si="160"/>
        <v>0</v>
      </c>
      <c r="AN246" s="77">
        <f t="shared" si="160"/>
        <v>0</v>
      </c>
      <c r="AO246" s="77">
        <f t="shared" si="160"/>
        <v>0</v>
      </c>
      <c r="AP246" s="77">
        <f t="shared" si="160"/>
        <v>0</v>
      </c>
      <c r="AQ246" s="77">
        <f t="shared" si="160"/>
        <v>0</v>
      </c>
      <c r="AR246" s="77">
        <f t="shared" si="160"/>
        <v>0</v>
      </c>
      <c r="AS246" s="77">
        <f t="shared" si="160"/>
        <v>0</v>
      </c>
      <c r="AT246" s="77">
        <f t="shared" si="160"/>
        <v>0</v>
      </c>
      <c r="AU246" s="77">
        <f t="shared" si="160"/>
        <v>0</v>
      </c>
      <c r="AV246" s="77">
        <f t="shared" si="160"/>
        <v>0</v>
      </c>
      <c r="AW246" s="77">
        <f t="shared" si="160"/>
        <v>0</v>
      </c>
      <c r="AX246" s="77">
        <f t="shared" si="160"/>
        <v>0</v>
      </c>
      <c r="AY246" s="77">
        <f t="shared" si="160"/>
        <v>0</v>
      </c>
      <c r="AZ246" s="77">
        <f t="shared" si="160"/>
        <v>0</v>
      </c>
      <c r="BA246" s="77">
        <f t="shared" si="160"/>
        <v>0</v>
      </c>
      <c r="BB246" s="77">
        <f t="shared" si="160"/>
        <v>0</v>
      </c>
      <c r="BC246" s="77">
        <f t="shared" si="160"/>
        <v>0</v>
      </c>
      <c r="BD246" s="77">
        <f t="shared" si="160"/>
        <v>0</v>
      </c>
      <c r="BE246" s="77">
        <f t="shared" si="160"/>
        <v>0</v>
      </c>
      <c r="BF246" s="77">
        <f t="shared" si="160"/>
        <v>0</v>
      </c>
      <c r="BG246" s="77">
        <f t="shared" si="160"/>
        <v>0</v>
      </c>
      <c r="BH246" s="77">
        <f t="shared" si="160"/>
        <v>0</v>
      </c>
      <c r="BI246" s="77">
        <f t="shared" si="160"/>
        <v>0</v>
      </c>
      <c r="BJ246" s="77">
        <f t="shared" si="160"/>
        <v>0</v>
      </c>
      <c r="BK246" s="77">
        <f t="shared" si="160"/>
        <v>0</v>
      </c>
      <c r="BL246" s="77">
        <f t="shared" si="160"/>
        <v>0</v>
      </c>
      <c r="BM246" s="77">
        <f t="shared" si="160"/>
        <v>0</v>
      </c>
      <c r="BN246" s="77">
        <f t="shared" si="160"/>
        <v>0</v>
      </c>
      <c r="BO246" s="77">
        <f t="shared" si="160"/>
        <v>0</v>
      </c>
      <c r="BP246" s="77">
        <f t="shared" si="160"/>
        <v>0</v>
      </c>
      <c r="BQ246" s="77">
        <f t="shared" si="160"/>
        <v>0</v>
      </c>
      <c r="BR246" s="77">
        <f t="shared" si="160"/>
        <v>0</v>
      </c>
      <c r="BS246" s="77">
        <f t="shared" si="160"/>
        <v>0</v>
      </c>
      <c r="BT246" s="77">
        <f t="shared" si="160"/>
        <v>0</v>
      </c>
      <c r="BU246" s="77">
        <f t="shared" si="160"/>
        <v>0</v>
      </c>
      <c r="BV246" s="77">
        <f t="shared" si="160"/>
        <v>0</v>
      </c>
      <c r="BW246" s="77">
        <f t="shared" si="160"/>
        <v>0</v>
      </c>
      <c r="BX246" s="77">
        <f t="shared" ref="BX246:CF246" si="161">SUM(BX247:BX256)</f>
        <v>0</v>
      </c>
      <c r="BY246" s="77">
        <f t="shared" si="161"/>
        <v>0</v>
      </c>
      <c r="BZ246" s="77">
        <f t="shared" si="161"/>
        <v>0</v>
      </c>
      <c r="CA246" s="77">
        <f t="shared" si="161"/>
        <v>0</v>
      </c>
      <c r="CB246" s="77">
        <f t="shared" si="161"/>
        <v>0</v>
      </c>
      <c r="CC246" s="77">
        <f t="shared" si="161"/>
        <v>0</v>
      </c>
      <c r="CD246" s="77">
        <f t="shared" si="161"/>
        <v>0</v>
      </c>
      <c r="CE246" s="77">
        <f t="shared" si="161"/>
        <v>0</v>
      </c>
      <c r="CF246" s="77">
        <f t="shared" si="161"/>
        <v>0</v>
      </c>
      <c r="CG246" s="78">
        <f>SUM(CG247:CG256)</f>
        <v>0</v>
      </c>
      <c r="CH246" s="104">
        <v>1</v>
      </c>
      <c r="CI246" s="19"/>
      <c r="CK246" s="46">
        <f t="shared" si="153"/>
        <v>0</v>
      </c>
    </row>
    <row r="247" spans="1:89" ht="14.1" customHeight="1" x14ac:dyDescent="0.3">
      <c r="A247" s="47">
        <f t="shared" si="131"/>
        <v>246</v>
      </c>
      <c r="B247" s="63"/>
      <c r="C247" s="63"/>
      <c r="D247" s="63"/>
      <c r="E247" s="63"/>
      <c r="F247" s="79"/>
      <c r="G247" s="63" t="s">
        <v>37</v>
      </c>
      <c r="H247" s="63" t="s">
        <v>134</v>
      </c>
      <c r="I247" s="63"/>
      <c r="J247" s="53">
        <f t="shared" si="134"/>
        <v>0</v>
      </c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5"/>
      <c r="CH247" s="104">
        <v>1</v>
      </c>
      <c r="CI247" s="19"/>
      <c r="CK247" s="46"/>
    </row>
    <row r="248" spans="1:89" ht="14.1" customHeight="1" x14ac:dyDescent="0.3">
      <c r="A248" s="47">
        <f t="shared" si="131"/>
        <v>247</v>
      </c>
      <c r="B248" s="63"/>
      <c r="C248" s="63"/>
      <c r="D248" s="63"/>
      <c r="E248" s="63"/>
      <c r="F248" s="79"/>
      <c r="G248" s="63" t="s">
        <v>50</v>
      </c>
      <c r="H248" s="63" t="s">
        <v>135</v>
      </c>
      <c r="I248" s="63"/>
      <c r="J248" s="53">
        <f t="shared" si="134"/>
        <v>0</v>
      </c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5"/>
      <c r="CH248" s="18"/>
      <c r="CI248" s="19"/>
      <c r="CK248" s="46">
        <f>IF(J249&gt;0,1,0)</f>
        <v>0</v>
      </c>
    </row>
    <row r="249" spans="1:89" ht="14.1" customHeight="1" x14ac:dyDescent="0.3">
      <c r="A249" s="47">
        <f t="shared" si="131"/>
        <v>248</v>
      </c>
      <c r="B249" s="63"/>
      <c r="C249" s="63"/>
      <c r="D249" s="63"/>
      <c r="E249" s="63"/>
      <c r="F249" s="79"/>
      <c r="G249" s="63" t="s">
        <v>39</v>
      </c>
      <c r="H249" s="63" t="s">
        <v>136</v>
      </c>
      <c r="I249" s="63"/>
      <c r="J249" s="53">
        <f t="shared" si="134"/>
        <v>0</v>
      </c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5"/>
      <c r="CH249" s="18"/>
      <c r="CI249" s="19"/>
      <c r="CK249" s="46">
        <f>IF(J250&gt;0,1,0)</f>
        <v>0</v>
      </c>
    </row>
    <row r="250" spans="1:89" ht="14.1" customHeight="1" x14ac:dyDescent="0.3">
      <c r="A250" s="47">
        <f t="shared" si="131"/>
        <v>249</v>
      </c>
      <c r="B250" s="63"/>
      <c r="C250" s="63"/>
      <c r="D250" s="63"/>
      <c r="E250" s="63"/>
      <c r="F250" s="79"/>
      <c r="G250" s="63" t="s">
        <v>41</v>
      </c>
      <c r="H250" s="63" t="s">
        <v>137</v>
      </c>
      <c r="I250" s="63"/>
      <c r="J250" s="53">
        <f t="shared" si="134"/>
        <v>0</v>
      </c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5"/>
      <c r="CH250" s="18"/>
      <c r="CI250" s="19"/>
      <c r="CK250" s="46">
        <f>IF(J251&gt;0,1,0)</f>
        <v>0</v>
      </c>
    </row>
    <row r="251" spans="1:89" ht="14.1" customHeight="1" x14ac:dyDescent="0.3">
      <c r="A251" s="47">
        <f t="shared" si="131"/>
        <v>250</v>
      </c>
      <c r="B251" s="63"/>
      <c r="C251" s="63"/>
      <c r="D251" s="63"/>
      <c r="E251" s="63"/>
      <c r="F251" s="79"/>
      <c r="G251" s="63" t="s">
        <v>43</v>
      </c>
      <c r="H251" s="63" t="s">
        <v>138</v>
      </c>
      <c r="I251" s="63"/>
      <c r="J251" s="53">
        <f t="shared" si="134"/>
        <v>0</v>
      </c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5"/>
      <c r="CH251" s="104">
        <v>1</v>
      </c>
      <c r="CI251" s="19"/>
      <c r="CK251" s="46">
        <f>IF(J252&gt;0,1,0)</f>
        <v>0</v>
      </c>
    </row>
    <row r="252" spans="1:89" ht="14.1" customHeight="1" x14ac:dyDescent="0.3">
      <c r="A252" s="47">
        <f t="shared" si="131"/>
        <v>251</v>
      </c>
      <c r="B252" s="63"/>
      <c r="C252" s="63"/>
      <c r="D252" s="63"/>
      <c r="E252" s="63"/>
      <c r="F252" s="68"/>
      <c r="G252" s="63" t="s">
        <v>45</v>
      </c>
      <c r="H252" s="63" t="s">
        <v>139</v>
      </c>
      <c r="I252" s="63"/>
      <c r="J252" s="53">
        <f t="shared" si="134"/>
        <v>0</v>
      </c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5"/>
      <c r="CH252" s="104">
        <v>1</v>
      </c>
      <c r="CI252" s="19"/>
      <c r="CK252" s="46"/>
    </row>
    <row r="253" spans="1:89" ht="14.1" customHeight="1" x14ac:dyDescent="0.3">
      <c r="A253" s="47">
        <f t="shared" si="131"/>
        <v>252</v>
      </c>
      <c r="B253" s="63"/>
      <c r="C253" s="63"/>
      <c r="D253" s="63"/>
      <c r="E253" s="63"/>
      <c r="F253" s="68"/>
      <c r="G253" s="63" t="s">
        <v>130</v>
      </c>
      <c r="H253" s="63" t="s">
        <v>140</v>
      </c>
      <c r="I253" s="63"/>
      <c r="J253" s="53">
        <f t="shared" si="134"/>
        <v>0</v>
      </c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5"/>
      <c r="CH253" s="18"/>
      <c r="CI253" s="19"/>
      <c r="CK253" s="46">
        <f t="shared" ref="CK253:CK259" si="162">IF(J254&gt;0,1,0)</f>
        <v>0</v>
      </c>
    </row>
    <row r="254" spans="1:89" ht="14.1" customHeight="1" x14ac:dyDescent="0.3">
      <c r="A254" s="47">
        <f t="shared" si="131"/>
        <v>253</v>
      </c>
      <c r="B254" s="63"/>
      <c r="C254" s="63"/>
      <c r="D254" s="63"/>
      <c r="E254" s="63"/>
      <c r="F254" s="68"/>
      <c r="G254" s="63" t="s">
        <v>132</v>
      </c>
      <c r="H254" s="63" t="s">
        <v>141</v>
      </c>
      <c r="I254" s="63"/>
      <c r="J254" s="53">
        <f t="shared" si="134"/>
        <v>0</v>
      </c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5"/>
      <c r="CH254" s="18"/>
      <c r="CI254" s="19"/>
      <c r="CK254" s="46">
        <f t="shared" si="162"/>
        <v>0</v>
      </c>
    </row>
    <row r="255" spans="1:89" s="46" customFormat="1" ht="14.1" customHeight="1" x14ac:dyDescent="0.3">
      <c r="A255" s="47">
        <f t="shared" si="131"/>
        <v>254</v>
      </c>
      <c r="B255" s="63"/>
      <c r="C255" s="63"/>
      <c r="D255" s="63"/>
      <c r="E255" s="63"/>
      <c r="F255" s="68"/>
      <c r="G255" s="63" t="s">
        <v>142</v>
      </c>
      <c r="H255" s="63" t="s">
        <v>143</v>
      </c>
      <c r="I255" s="63"/>
      <c r="J255" s="53">
        <f t="shared" si="134"/>
        <v>0</v>
      </c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5"/>
      <c r="CH255" s="9"/>
      <c r="CI255" s="10"/>
      <c r="CK255" s="46">
        <f t="shared" si="162"/>
        <v>0</v>
      </c>
    </row>
    <row r="256" spans="1:89" s="46" customFormat="1" ht="14.1" customHeight="1" x14ac:dyDescent="0.3">
      <c r="A256" s="47">
        <f t="shared" si="131"/>
        <v>255</v>
      </c>
      <c r="B256" s="63"/>
      <c r="C256" s="63"/>
      <c r="D256" s="63"/>
      <c r="E256" s="63"/>
      <c r="F256" s="68"/>
      <c r="G256" s="63" t="s">
        <v>144</v>
      </c>
      <c r="H256" s="63" t="s">
        <v>145</v>
      </c>
      <c r="I256" s="63"/>
      <c r="J256" s="53">
        <f t="shared" si="134"/>
        <v>0</v>
      </c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5"/>
      <c r="CH256" s="9"/>
      <c r="CI256" s="10"/>
      <c r="CK256" s="46">
        <f t="shared" si="162"/>
        <v>0</v>
      </c>
    </row>
    <row r="257" spans="1:89" s="46" customFormat="1" ht="14.1" customHeight="1" x14ac:dyDescent="0.3">
      <c r="A257" s="47">
        <f t="shared" si="131"/>
        <v>256</v>
      </c>
      <c r="B257" s="61"/>
      <c r="C257" s="61"/>
      <c r="D257" s="61"/>
      <c r="E257" s="61" t="s">
        <v>17</v>
      </c>
      <c r="F257" s="86" t="s">
        <v>30</v>
      </c>
      <c r="G257" s="61"/>
      <c r="H257" s="61"/>
      <c r="I257" s="61"/>
      <c r="J257" s="53">
        <f t="shared" si="134"/>
        <v>-3646.8999999999996</v>
      </c>
      <c r="K257" s="77">
        <f>SUM(K258,K269)</f>
        <v>0</v>
      </c>
      <c r="L257" s="77">
        <f t="shared" ref="L257:BW257" si="163">SUM(L258,L269)</f>
        <v>7.54</v>
      </c>
      <c r="M257" s="77">
        <f t="shared" si="163"/>
        <v>103.76</v>
      </c>
      <c r="N257" s="77">
        <f t="shared" si="163"/>
        <v>0</v>
      </c>
      <c r="O257" s="77">
        <f t="shared" si="163"/>
        <v>0</v>
      </c>
      <c r="P257" s="77">
        <f t="shared" si="163"/>
        <v>34.080000000000005</v>
      </c>
      <c r="Q257" s="77">
        <f t="shared" si="163"/>
        <v>213.22</v>
      </c>
      <c r="R257" s="77">
        <f t="shared" si="163"/>
        <v>0</v>
      </c>
      <c r="S257" s="77">
        <f t="shared" si="163"/>
        <v>0</v>
      </c>
      <c r="T257" s="77">
        <f t="shared" si="163"/>
        <v>-1502.58</v>
      </c>
      <c r="U257" s="77">
        <f t="shared" si="163"/>
        <v>-4507.75</v>
      </c>
      <c r="V257" s="77">
        <f t="shared" si="163"/>
        <v>0</v>
      </c>
      <c r="W257" s="77">
        <f t="shared" si="163"/>
        <v>0</v>
      </c>
      <c r="X257" s="77">
        <f t="shared" si="163"/>
        <v>0</v>
      </c>
      <c r="Y257" s="77">
        <f t="shared" si="163"/>
        <v>0</v>
      </c>
      <c r="Z257" s="77">
        <f t="shared" si="163"/>
        <v>552.09</v>
      </c>
      <c r="AA257" s="77">
        <f t="shared" si="163"/>
        <v>1410.88</v>
      </c>
      <c r="AB257" s="77">
        <f t="shared" si="163"/>
        <v>0</v>
      </c>
      <c r="AC257" s="77">
        <f t="shared" si="163"/>
        <v>0</v>
      </c>
      <c r="AD257" s="77">
        <f t="shared" si="163"/>
        <v>0</v>
      </c>
      <c r="AE257" s="77">
        <f t="shared" si="163"/>
        <v>20.939999999999998</v>
      </c>
      <c r="AF257" s="77">
        <f t="shared" si="163"/>
        <v>8.24</v>
      </c>
      <c r="AG257" s="77">
        <f t="shared" si="163"/>
        <v>4.46</v>
      </c>
      <c r="AH257" s="77">
        <f t="shared" si="163"/>
        <v>8.2200000000000006</v>
      </c>
      <c r="AI257" s="77">
        <f t="shared" si="163"/>
        <v>0</v>
      </c>
      <c r="AJ257" s="77">
        <f t="shared" si="163"/>
        <v>0</v>
      </c>
      <c r="AK257" s="77">
        <f t="shared" si="163"/>
        <v>0</v>
      </c>
      <c r="AL257" s="77">
        <f t="shared" si="163"/>
        <v>0</v>
      </c>
      <c r="AM257" s="77">
        <f t="shared" si="163"/>
        <v>0</v>
      </c>
      <c r="AN257" s="77">
        <f t="shared" si="163"/>
        <v>0</v>
      </c>
      <c r="AO257" s="77">
        <f t="shared" si="163"/>
        <v>0</v>
      </c>
      <c r="AP257" s="77">
        <f t="shared" si="163"/>
        <v>0</v>
      </c>
      <c r="AQ257" s="77">
        <f t="shared" si="163"/>
        <v>0</v>
      </c>
      <c r="AR257" s="77">
        <f t="shared" si="163"/>
        <v>0</v>
      </c>
      <c r="AS257" s="77">
        <f t="shared" si="163"/>
        <v>0</v>
      </c>
      <c r="AT257" s="77">
        <f t="shared" si="163"/>
        <v>0</v>
      </c>
      <c r="AU257" s="77">
        <f t="shared" si="163"/>
        <v>0</v>
      </c>
      <c r="AV257" s="77">
        <f t="shared" si="163"/>
        <v>0</v>
      </c>
      <c r="AW257" s="77">
        <f t="shared" si="163"/>
        <v>0</v>
      </c>
      <c r="AX257" s="77">
        <f t="shared" si="163"/>
        <v>0</v>
      </c>
      <c r="AY257" s="77">
        <f t="shared" si="163"/>
        <v>0</v>
      </c>
      <c r="AZ257" s="77">
        <f t="shared" si="163"/>
        <v>0</v>
      </c>
      <c r="BA257" s="77">
        <f t="shared" si="163"/>
        <v>0</v>
      </c>
      <c r="BB257" s="77">
        <f t="shared" si="163"/>
        <v>0</v>
      </c>
      <c r="BC257" s="77">
        <f t="shared" si="163"/>
        <v>0</v>
      </c>
      <c r="BD257" s="77">
        <f t="shared" si="163"/>
        <v>0</v>
      </c>
      <c r="BE257" s="77">
        <f t="shared" si="163"/>
        <v>0</v>
      </c>
      <c r="BF257" s="77">
        <f t="shared" si="163"/>
        <v>0</v>
      </c>
      <c r="BG257" s="77">
        <f t="shared" si="163"/>
        <v>0</v>
      </c>
      <c r="BH257" s="77">
        <f t="shared" si="163"/>
        <v>0</v>
      </c>
      <c r="BI257" s="77">
        <f t="shared" si="163"/>
        <v>0</v>
      </c>
      <c r="BJ257" s="77">
        <f t="shared" si="163"/>
        <v>0</v>
      </c>
      <c r="BK257" s="77">
        <f t="shared" si="163"/>
        <v>0</v>
      </c>
      <c r="BL257" s="77">
        <f t="shared" si="163"/>
        <v>0</v>
      </c>
      <c r="BM257" s="77">
        <f t="shared" si="163"/>
        <v>0</v>
      </c>
      <c r="BN257" s="77">
        <f t="shared" si="163"/>
        <v>0</v>
      </c>
      <c r="BO257" s="77">
        <f t="shared" si="163"/>
        <v>0</v>
      </c>
      <c r="BP257" s="77">
        <f t="shared" si="163"/>
        <v>0</v>
      </c>
      <c r="BQ257" s="77">
        <f t="shared" si="163"/>
        <v>0</v>
      </c>
      <c r="BR257" s="77">
        <f t="shared" si="163"/>
        <v>0</v>
      </c>
      <c r="BS257" s="77">
        <f t="shared" si="163"/>
        <v>0</v>
      </c>
      <c r="BT257" s="77">
        <f t="shared" si="163"/>
        <v>0</v>
      </c>
      <c r="BU257" s="77">
        <f t="shared" si="163"/>
        <v>0</v>
      </c>
      <c r="BV257" s="77">
        <f t="shared" si="163"/>
        <v>0</v>
      </c>
      <c r="BW257" s="77">
        <f t="shared" si="163"/>
        <v>0</v>
      </c>
      <c r="BX257" s="77">
        <f t="shared" ref="BX257:CF257" si="164">SUM(BX258,BX269)</f>
        <v>0</v>
      </c>
      <c r="BY257" s="77">
        <f t="shared" si="164"/>
        <v>0</v>
      </c>
      <c r="BZ257" s="77">
        <f t="shared" si="164"/>
        <v>0</v>
      </c>
      <c r="CA257" s="77">
        <f t="shared" si="164"/>
        <v>0</v>
      </c>
      <c r="CB257" s="77">
        <f t="shared" si="164"/>
        <v>0</v>
      </c>
      <c r="CC257" s="77">
        <f t="shared" si="164"/>
        <v>0</v>
      </c>
      <c r="CD257" s="77">
        <f t="shared" si="164"/>
        <v>0</v>
      </c>
      <c r="CE257" s="77">
        <f t="shared" si="164"/>
        <v>0</v>
      </c>
      <c r="CF257" s="77">
        <f t="shared" si="164"/>
        <v>0</v>
      </c>
      <c r="CG257" s="78">
        <f>SUM(CG258,CG269)</f>
        <v>0</v>
      </c>
      <c r="CH257" s="9"/>
      <c r="CI257" s="10"/>
      <c r="CK257" s="46">
        <f t="shared" si="162"/>
        <v>0</v>
      </c>
    </row>
    <row r="258" spans="1:89" s="46" customFormat="1" ht="14.1" customHeight="1" x14ac:dyDescent="0.3">
      <c r="A258" s="47">
        <f t="shared" si="131"/>
        <v>257</v>
      </c>
      <c r="B258" s="61"/>
      <c r="C258" s="61"/>
      <c r="D258" s="61"/>
      <c r="E258" s="61"/>
      <c r="F258" s="79" t="s">
        <v>35</v>
      </c>
      <c r="G258" s="80" t="s">
        <v>36</v>
      </c>
      <c r="H258" s="61"/>
      <c r="I258" s="61"/>
      <c r="J258" s="53">
        <f t="shared" si="134"/>
        <v>-3646.8999999999996</v>
      </c>
      <c r="K258" s="77">
        <f>SUM(K259:K268)</f>
        <v>0</v>
      </c>
      <c r="L258" s="77">
        <f t="shared" ref="L258:BW258" si="165">SUM(L259:L268)</f>
        <v>7.54</v>
      </c>
      <c r="M258" s="77">
        <f t="shared" si="165"/>
        <v>103.76</v>
      </c>
      <c r="N258" s="77">
        <f t="shared" si="165"/>
        <v>0</v>
      </c>
      <c r="O258" s="77">
        <f t="shared" si="165"/>
        <v>0</v>
      </c>
      <c r="P258" s="77">
        <f t="shared" si="165"/>
        <v>34.080000000000005</v>
      </c>
      <c r="Q258" s="77">
        <f t="shared" si="165"/>
        <v>213.22</v>
      </c>
      <c r="R258" s="77">
        <f t="shared" si="165"/>
        <v>0</v>
      </c>
      <c r="S258" s="77">
        <f t="shared" si="165"/>
        <v>0</v>
      </c>
      <c r="T258" s="77">
        <f t="shared" si="165"/>
        <v>-1502.58</v>
      </c>
      <c r="U258" s="77">
        <f t="shared" si="165"/>
        <v>-4507.75</v>
      </c>
      <c r="V258" s="77">
        <f t="shared" si="165"/>
        <v>0</v>
      </c>
      <c r="W258" s="77">
        <f t="shared" si="165"/>
        <v>0</v>
      </c>
      <c r="X258" s="77">
        <f t="shared" si="165"/>
        <v>0</v>
      </c>
      <c r="Y258" s="77">
        <f t="shared" si="165"/>
        <v>0</v>
      </c>
      <c r="Z258" s="77">
        <f t="shared" si="165"/>
        <v>552.09</v>
      </c>
      <c r="AA258" s="77">
        <f t="shared" si="165"/>
        <v>1410.88</v>
      </c>
      <c r="AB258" s="77">
        <f t="shared" si="165"/>
        <v>0</v>
      </c>
      <c r="AC258" s="77">
        <f t="shared" si="165"/>
        <v>0</v>
      </c>
      <c r="AD258" s="77">
        <f t="shared" si="165"/>
        <v>0</v>
      </c>
      <c r="AE258" s="77">
        <f t="shared" si="165"/>
        <v>20.939999999999998</v>
      </c>
      <c r="AF258" s="77">
        <f t="shared" si="165"/>
        <v>8.24</v>
      </c>
      <c r="AG258" s="77">
        <f t="shared" si="165"/>
        <v>4.46</v>
      </c>
      <c r="AH258" s="77">
        <f t="shared" si="165"/>
        <v>8.2200000000000006</v>
      </c>
      <c r="AI258" s="77">
        <f t="shared" si="165"/>
        <v>0</v>
      </c>
      <c r="AJ258" s="77">
        <f t="shared" si="165"/>
        <v>0</v>
      </c>
      <c r="AK258" s="77">
        <f t="shared" si="165"/>
        <v>0</v>
      </c>
      <c r="AL258" s="77">
        <f t="shared" si="165"/>
        <v>0</v>
      </c>
      <c r="AM258" s="77">
        <f t="shared" si="165"/>
        <v>0</v>
      </c>
      <c r="AN258" s="77">
        <f t="shared" si="165"/>
        <v>0</v>
      </c>
      <c r="AO258" s="77">
        <f t="shared" si="165"/>
        <v>0</v>
      </c>
      <c r="AP258" s="77">
        <f t="shared" si="165"/>
        <v>0</v>
      </c>
      <c r="AQ258" s="77">
        <f t="shared" si="165"/>
        <v>0</v>
      </c>
      <c r="AR258" s="77">
        <f t="shared" si="165"/>
        <v>0</v>
      </c>
      <c r="AS258" s="77">
        <f t="shared" si="165"/>
        <v>0</v>
      </c>
      <c r="AT258" s="77">
        <f t="shared" si="165"/>
        <v>0</v>
      </c>
      <c r="AU258" s="77">
        <f t="shared" si="165"/>
        <v>0</v>
      </c>
      <c r="AV258" s="77">
        <f t="shared" si="165"/>
        <v>0</v>
      </c>
      <c r="AW258" s="77">
        <f t="shared" si="165"/>
        <v>0</v>
      </c>
      <c r="AX258" s="77">
        <f t="shared" si="165"/>
        <v>0</v>
      </c>
      <c r="AY258" s="77">
        <f t="shared" si="165"/>
        <v>0</v>
      </c>
      <c r="AZ258" s="77">
        <f t="shared" si="165"/>
        <v>0</v>
      </c>
      <c r="BA258" s="77">
        <f t="shared" si="165"/>
        <v>0</v>
      </c>
      <c r="BB258" s="77">
        <f t="shared" si="165"/>
        <v>0</v>
      </c>
      <c r="BC258" s="77">
        <f t="shared" si="165"/>
        <v>0</v>
      </c>
      <c r="BD258" s="77">
        <f t="shared" si="165"/>
        <v>0</v>
      </c>
      <c r="BE258" s="77">
        <f t="shared" si="165"/>
        <v>0</v>
      </c>
      <c r="BF258" s="77">
        <f t="shared" si="165"/>
        <v>0</v>
      </c>
      <c r="BG258" s="77">
        <f t="shared" si="165"/>
        <v>0</v>
      </c>
      <c r="BH258" s="77">
        <f t="shared" si="165"/>
        <v>0</v>
      </c>
      <c r="BI258" s="77">
        <f t="shared" si="165"/>
        <v>0</v>
      </c>
      <c r="BJ258" s="77">
        <f t="shared" si="165"/>
        <v>0</v>
      </c>
      <c r="BK258" s="77">
        <f t="shared" si="165"/>
        <v>0</v>
      </c>
      <c r="BL258" s="77">
        <f t="shared" si="165"/>
        <v>0</v>
      </c>
      <c r="BM258" s="77">
        <f t="shared" si="165"/>
        <v>0</v>
      </c>
      <c r="BN258" s="77">
        <f t="shared" si="165"/>
        <v>0</v>
      </c>
      <c r="BO258" s="77">
        <f t="shared" si="165"/>
        <v>0</v>
      </c>
      <c r="BP258" s="77">
        <f t="shared" si="165"/>
        <v>0</v>
      </c>
      <c r="BQ258" s="77">
        <f t="shared" si="165"/>
        <v>0</v>
      </c>
      <c r="BR258" s="77">
        <f t="shared" si="165"/>
        <v>0</v>
      </c>
      <c r="BS258" s="77">
        <f t="shared" si="165"/>
        <v>0</v>
      </c>
      <c r="BT258" s="77">
        <f t="shared" si="165"/>
        <v>0</v>
      </c>
      <c r="BU258" s="77">
        <f t="shared" si="165"/>
        <v>0</v>
      </c>
      <c r="BV258" s="77">
        <f t="shared" si="165"/>
        <v>0</v>
      </c>
      <c r="BW258" s="77">
        <f t="shared" si="165"/>
        <v>0</v>
      </c>
      <c r="BX258" s="77">
        <f t="shared" ref="BX258:CF258" si="166">SUM(BX259:BX268)</f>
        <v>0</v>
      </c>
      <c r="BY258" s="77">
        <f t="shared" si="166"/>
        <v>0</v>
      </c>
      <c r="BZ258" s="77">
        <f t="shared" si="166"/>
        <v>0</v>
      </c>
      <c r="CA258" s="77">
        <f t="shared" si="166"/>
        <v>0</v>
      </c>
      <c r="CB258" s="77">
        <f t="shared" si="166"/>
        <v>0</v>
      </c>
      <c r="CC258" s="77">
        <f t="shared" si="166"/>
        <v>0</v>
      </c>
      <c r="CD258" s="77">
        <f t="shared" si="166"/>
        <v>0</v>
      </c>
      <c r="CE258" s="77">
        <f t="shared" si="166"/>
        <v>0</v>
      </c>
      <c r="CF258" s="77">
        <f t="shared" si="166"/>
        <v>0</v>
      </c>
      <c r="CG258" s="78">
        <f>SUM(CG259:CG268)</f>
        <v>0</v>
      </c>
      <c r="CH258" s="9"/>
      <c r="CI258" s="10"/>
      <c r="CK258" s="46">
        <f t="shared" si="162"/>
        <v>1</v>
      </c>
    </row>
    <row r="259" spans="1:89" s="46" customFormat="1" ht="14.1" customHeight="1" x14ac:dyDescent="0.3">
      <c r="A259" s="47">
        <f t="shared" si="131"/>
        <v>258</v>
      </c>
      <c r="B259" s="61"/>
      <c r="C259" s="61"/>
      <c r="D259" s="61"/>
      <c r="E259" s="61"/>
      <c r="F259" s="79"/>
      <c r="G259" s="63" t="s">
        <v>37</v>
      </c>
      <c r="H259" s="82" t="s">
        <v>146</v>
      </c>
      <c r="I259" s="61"/>
      <c r="J259" s="53">
        <f t="shared" si="134"/>
        <v>2420.9800000000005</v>
      </c>
      <c r="K259" s="83"/>
      <c r="L259" s="83">
        <v>8.17</v>
      </c>
      <c r="M259" s="83">
        <v>117.36</v>
      </c>
      <c r="N259" s="83"/>
      <c r="O259" s="83"/>
      <c r="P259" s="83">
        <v>39.770000000000003</v>
      </c>
      <c r="Q259" s="83">
        <v>245.79</v>
      </c>
      <c r="R259" s="83"/>
      <c r="S259" s="83"/>
      <c r="T259" s="83">
        <v>0</v>
      </c>
      <c r="U259" s="83">
        <v>0</v>
      </c>
      <c r="V259" s="83"/>
      <c r="W259" s="83"/>
      <c r="X259" s="83"/>
      <c r="Y259" s="83"/>
      <c r="Z259" s="83">
        <v>552.09</v>
      </c>
      <c r="AA259" s="83">
        <v>1410.88</v>
      </c>
      <c r="AB259" s="83"/>
      <c r="AC259" s="83"/>
      <c r="AD259" s="83"/>
      <c r="AE259" s="83">
        <v>23.47</v>
      </c>
      <c r="AF259" s="83">
        <v>9.19</v>
      </c>
      <c r="AG259" s="83">
        <v>5.09</v>
      </c>
      <c r="AH259" s="83">
        <v>9.17</v>
      </c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4"/>
      <c r="CH259" s="9"/>
      <c r="CI259" s="10"/>
      <c r="CK259" s="46">
        <f t="shared" si="162"/>
        <v>0</v>
      </c>
    </row>
    <row r="260" spans="1:89" s="46" customFormat="1" ht="14.1" customHeight="1" x14ac:dyDescent="0.3">
      <c r="A260" s="47">
        <f t="shared" si="131"/>
        <v>259</v>
      </c>
      <c r="B260" s="61"/>
      <c r="C260" s="61"/>
      <c r="D260" s="61"/>
      <c r="E260" s="61"/>
      <c r="F260" s="79"/>
      <c r="G260" s="63" t="s">
        <v>50</v>
      </c>
      <c r="H260" s="82" t="s">
        <v>147</v>
      </c>
      <c r="I260" s="61"/>
      <c r="J260" s="53">
        <f t="shared" si="134"/>
        <v>0</v>
      </c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4"/>
      <c r="CH260" s="105"/>
      <c r="CI260" s="106" t="s">
        <v>149</v>
      </c>
    </row>
    <row r="261" spans="1:89" s="46" customFormat="1" ht="14.1" customHeight="1" x14ac:dyDescent="0.3">
      <c r="A261" s="47">
        <f t="shared" si="131"/>
        <v>260</v>
      </c>
      <c r="B261" s="61"/>
      <c r="C261" s="61"/>
      <c r="D261" s="61"/>
      <c r="E261" s="61"/>
      <c r="F261" s="79"/>
      <c r="G261" s="63" t="s">
        <v>39</v>
      </c>
      <c r="H261" s="82" t="s">
        <v>148</v>
      </c>
      <c r="I261" s="61"/>
      <c r="J261" s="53">
        <f t="shared" si="134"/>
        <v>0</v>
      </c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4"/>
      <c r="CH261" s="105"/>
      <c r="CI261" s="106" t="s">
        <v>151</v>
      </c>
      <c r="CK261" s="46">
        <f>IF(J262&gt;0,1,0)</f>
        <v>0</v>
      </c>
    </row>
    <row r="262" spans="1:89" s="46" customFormat="1" ht="14.1" customHeight="1" x14ac:dyDescent="0.3">
      <c r="A262" s="47">
        <f t="shared" si="131"/>
        <v>261</v>
      </c>
      <c r="B262" s="61"/>
      <c r="C262" s="61"/>
      <c r="D262" s="61"/>
      <c r="E262" s="61"/>
      <c r="F262" s="79"/>
      <c r="G262" s="63" t="s">
        <v>41</v>
      </c>
      <c r="H262" s="107" t="s">
        <v>150</v>
      </c>
      <c r="I262" s="61"/>
      <c r="J262" s="53">
        <f t="shared" si="134"/>
        <v>0</v>
      </c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4"/>
      <c r="CH262" s="9"/>
      <c r="CI262" s="106" t="s">
        <v>153</v>
      </c>
      <c r="CK262" s="46">
        <f>IF(J263&gt;0,1,0)</f>
        <v>0</v>
      </c>
    </row>
    <row r="263" spans="1:89" s="46" customFormat="1" ht="14.1" customHeight="1" x14ac:dyDescent="0.3">
      <c r="A263" s="47">
        <f t="shared" si="131"/>
        <v>262</v>
      </c>
      <c r="B263" s="61"/>
      <c r="C263" s="61"/>
      <c r="D263" s="61"/>
      <c r="E263" s="61"/>
      <c r="F263" s="79"/>
      <c r="G263" s="63" t="s">
        <v>43</v>
      </c>
      <c r="H263" s="63" t="s">
        <v>152</v>
      </c>
      <c r="I263" s="61"/>
      <c r="J263" s="53">
        <f t="shared" si="134"/>
        <v>0</v>
      </c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4"/>
      <c r="CH263" s="9"/>
      <c r="CI263" s="106" t="s">
        <v>155</v>
      </c>
      <c r="CK263" s="46">
        <f>IF(J264&gt;0,1,0)</f>
        <v>0</v>
      </c>
    </row>
    <row r="264" spans="1:89" s="46" customFormat="1" ht="14.1" customHeight="1" x14ac:dyDescent="0.3">
      <c r="A264" s="47">
        <f t="shared" si="131"/>
        <v>263</v>
      </c>
      <c r="B264" s="61"/>
      <c r="C264" s="61"/>
      <c r="D264" s="61"/>
      <c r="E264" s="61"/>
      <c r="F264" s="79"/>
      <c r="G264" s="63" t="s">
        <v>45</v>
      </c>
      <c r="H264" s="82" t="s">
        <v>154</v>
      </c>
      <c r="I264" s="61"/>
      <c r="J264" s="53">
        <f t="shared" si="134"/>
        <v>-6067.8799999999992</v>
      </c>
      <c r="K264" s="83"/>
      <c r="L264" s="83">
        <v>-0.63</v>
      </c>
      <c r="M264" s="83">
        <v>-13.6</v>
      </c>
      <c r="N264" s="83"/>
      <c r="O264" s="83"/>
      <c r="P264" s="83">
        <v>-5.69</v>
      </c>
      <c r="Q264" s="83">
        <v>-32.57</v>
      </c>
      <c r="R264" s="83"/>
      <c r="S264" s="83"/>
      <c r="T264" s="83">
        <v>-1502.58</v>
      </c>
      <c r="U264" s="83">
        <v>-4507.75</v>
      </c>
      <c r="V264" s="83"/>
      <c r="W264" s="83"/>
      <c r="X264" s="83"/>
      <c r="Y264" s="83"/>
      <c r="Z264" s="83"/>
      <c r="AA264" s="83"/>
      <c r="AB264" s="83"/>
      <c r="AC264" s="83"/>
      <c r="AD264" s="83"/>
      <c r="AE264" s="83">
        <v>-2.5299999999999998</v>
      </c>
      <c r="AF264" s="83">
        <v>-0.95</v>
      </c>
      <c r="AG264" s="83">
        <v>-0.63</v>
      </c>
      <c r="AH264" s="83">
        <v>-0.95</v>
      </c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4"/>
      <c r="CH264" s="9"/>
      <c r="CI264" s="10"/>
      <c r="CK264" s="46">
        <f>IF(J265&gt;0,1,0)</f>
        <v>0</v>
      </c>
    </row>
    <row r="265" spans="1:89" s="46" customFormat="1" ht="14.1" customHeight="1" x14ac:dyDescent="0.3">
      <c r="A265" s="47">
        <f t="shared" si="131"/>
        <v>264</v>
      </c>
      <c r="B265" s="61"/>
      <c r="C265" s="61"/>
      <c r="D265" s="61"/>
      <c r="E265" s="61"/>
      <c r="F265" s="79"/>
      <c r="G265" s="63" t="s">
        <v>130</v>
      </c>
      <c r="H265" s="82" t="s">
        <v>156</v>
      </c>
      <c r="I265" s="61"/>
      <c r="J265" s="53">
        <f t="shared" si="134"/>
        <v>0</v>
      </c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4"/>
      <c r="CH265" s="9"/>
      <c r="CI265" s="10"/>
    </row>
    <row r="266" spans="1:89" s="46" customFormat="1" ht="14.1" customHeight="1" x14ac:dyDescent="0.3">
      <c r="A266" s="47">
        <f t="shared" si="131"/>
        <v>265</v>
      </c>
      <c r="B266" s="61"/>
      <c r="C266" s="61"/>
      <c r="D266" s="61"/>
      <c r="E266" s="61"/>
      <c r="F266" s="79"/>
      <c r="G266" s="63" t="s">
        <v>132</v>
      </c>
      <c r="H266" s="82" t="s">
        <v>157</v>
      </c>
      <c r="I266" s="61"/>
      <c r="J266" s="53">
        <f t="shared" si="134"/>
        <v>0</v>
      </c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4"/>
      <c r="CH266" s="9"/>
      <c r="CI266" s="10"/>
      <c r="CK266" s="46">
        <f>IF(J267&gt;0,1,0)</f>
        <v>0</v>
      </c>
    </row>
    <row r="267" spans="1:89" s="46" customFormat="1" ht="14.1" customHeight="1" x14ac:dyDescent="0.3">
      <c r="A267" s="47">
        <f t="shared" si="131"/>
        <v>266</v>
      </c>
      <c r="B267" s="61"/>
      <c r="C267" s="61"/>
      <c r="D267" s="61"/>
      <c r="E267" s="61"/>
      <c r="F267" s="68"/>
      <c r="G267" s="63" t="s">
        <v>142</v>
      </c>
      <c r="H267" s="107" t="s">
        <v>158</v>
      </c>
      <c r="I267" s="63"/>
      <c r="J267" s="53">
        <f t="shared" si="134"/>
        <v>0</v>
      </c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4"/>
      <c r="CH267" s="9"/>
      <c r="CI267" s="10"/>
      <c r="CK267" s="46">
        <f>IF(J268&gt;0,1,0)</f>
        <v>0</v>
      </c>
    </row>
    <row r="268" spans="1:89" ht="14.1" customHeight="1" x14ac:dyDescent="0.3">
      <c r="A268" s="47">
        <f t="shared" ref="A268:A331" si="167">A267+1</f>
        <v>267</v>
      </c>
      <c r="B268" s="61"/>
      <c r="C268" s="61"/>
      <c r="D268" s="61"/>
      <c r="E268" s="61"/>
      <c r="F268" s="79"/>
      <c r="G268" s="63" t="s">
        <v>144</v>
      </c>
      <c r="H268" s="82" t="s">
        <v>159</v>
      </c>
      <c r="I268" s="61"/>
      <c r="J268" s="53">
        <f t="shared" si="134"/>
        <v>0</v>
      </c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4"/>
      <c r="CH268" s="18"/>
      <c r="CI268" s="19"/>
      <c r="CK268" s="46">
        <f>IF(J269&gt;0,1,0)</f>
        <v>0</v>
      </c>
    </row>
    <row r="269" spans="1:89" ht="14.1" customHeight="1" x14ac:dyDescent="0.3">
      <c r="A269" s="47">
        <f t="shared" si="167"/>
        <v>268</v>
      </c>
      <c r="B269" s="61"/>
      <c r="C269" s="61"/>
      <c r="D269" s="61"/>
      <c r="E269" s="61"/>
      <c r="F269" s="79" t="s">
        <v>47</v>
      </c>
      <c r="G269" s="80" t="s">
        <v>48</v>
      </c>
      <c r="H269" s="61"/>
      <c r="I269" s="61"/>
      <c r="J269" s="53">
        <f t="shared" si="134"/>
        <v>0</v>
      </c>
      <c r="K269" s="77">
        <f>SUM(K270:K279)</f>
        <v>0</v>
      </c>
      <c r="L269" s="77">
        <f t="shared" ref="L269:BW269" si="168">SUM(L270:L279)</f>
        <v>0</v>
      </c>
      <c r="M269" s="77">
        <f t="shared" si="168"/>
        <v>0</v>
      </c>
      <c r="N269" s="77">
        <f t="shared" si="168"/>
        <v>0</v>
      </c>
      <c r="O269" s="77">
        <f t="shared" si="168"/>
        <v>0</v>
      </c>
      <c r="P269" s="77">
        <f t="shared" si="168"/>
        <v>0</v>
      </c>
      <c r="Q269" s="77">
        <f t="shared" si="168"/>
        <v>0</v>
      </c>
      <c r="R269" s="77">
        <f t="shared" si="168"/>
        <v>0</v>
      </c>
      <c r="S269" s="77">
        <f t="shared" si="168"/>
        <v>0</v>
      </c>
      <c r="T269" s="77">
        <f t="shared" si="168"/>
        <v>0</v>
      </c>
      <c r="U269" s="77">
        <f t="shared" si="168"/>
        <v>0</v>
      </c>
      <c r="V269" s="77">
        <f t="shared" si="168"/>
        <v>0</v>
      </c>
      <c r="W269" s="77">
        <f t="shared" si="168"/>
        <v>0</v>
      </c>
      <c r="X269" s="77">
        <f t="shared" si="168"/>
        <v>0</v>
      </c>
      <c r="Y269" s="77">
        <f t="shared" si="168"/>
        <v>0</v>
      </c>
      <c r="Z269" s="77">
        <f t="shared" si="168"/>
        <v>0</v>
      </c>
      <c r="AA269" s="77">
        <f t="shared" si="168"/>
        <v>0</v>
      </c>
      <c r="AB269" s="77">
        <f t="shared" si="168"/>
        <v>0</v>
      </c>
      <c r="AC269" s="77">
        <f t="shared" si="168"/>
        <v>0</v>
      </c>
      <c r="AD269" s="77">
        <f t="shared" si="168"/>
        <v>0</v>
      </c>
      <c r="AE269" s="77">
        <f t="shared" si="168"/>
        <v>0</v>
      </c>
      <c r="AF269" s="77">
        <f t="shared" si="168"/>
        <v>0</v>
      </c>
      <c r="AG269" s="77">
        <f t="shared" si="168"/>
        <v>0</v>
      </c>
      <c r="AH269" s="77">
        <f t="shared" si="168"/>
        <v>0</v>
      </c>
      <c r="AI269" s="77">
        <f t="shared" si="168"/>
        <v>0</v>
      </c>
      <c r="AJ269" s="77">
        <f t="shared" si="168"/>
        <v>0</v>
      </c>
      <c r="AK269" s="77">
        <f t="shared" si="168"/>
        <v>0</v>
      </c>
      <c r="AL269" s="77">
        <f t="shared" si="168"/>
        <v>0</v>
      </c>
      <c r="AM269" s="77">
        <f t="shared" si="168"/>
        <v>0</v>
      </c>
      <c r="AN269" s="77">
        <f t="shared" si="168"/>
        <v>0</v>
      </c>
      <c r="AO269" s="77">
        <f t="shared" si="168"/>
        <v>0</v>
      </c>
      <c r="AP269" s="77">
        <f t="shared" si="168"/>
        <v>0</v>
      </c>
      <c r="AQ269" s="77">
        <f t="shared" si="168"/>
        <v>0</v>
      </c>
      <c r="AR269" s="77">
        <f t="shared" si="168"/>
        <v>0</v>
      </c>
      <c r="AS269" s="77">
        <f t="shared" si="168"/>
        <v>0</v>
      </c>
      <c r="AT269" s="77">
        <f t="shared" si="168"/>
        <v>0</v>
      </c>
      <c r="AU269" s="77">
        <f t="shared" si="168"/>
        <v>0</v>
      </c>
      <c r="AV269" s="77">
        <f t="shared" si="168"/>
        <v>0</v>
      </c>
      <c r="AW269" s="77">
        <f t="shared" si="168"/>
        <v>0</v>
      </c>
      <c r="AX269" s="77">
        <f t="shared" si="168"/>
        <v>0</v>
      </c>
      <c r="AY269" s="77">
        <f t="shared" si="168"/>
        <v>0</v>
      </c>
      <c r="AZ269" s="77">
        <f t="shared" si="168"/>
        <v>0</v>
      </c>
      <c r="BA269" s="77">
        <f t="shared" si="168"/>
        <v>0</v>
      </c>
      <c r="BB269" s="77">
        <f t="shared" si="168"/>
        <v>0</v>
      </c>
      <c r="BC269" s="77">
        <f t="shared" si="168"/>
        <v>0</v>
      </c>
      <c r="BD269" s="77">
        <f t="shared" si="168"/>
        <v>0</v>
      </c>
      <c r="BE269" s="77">
        <f t="shared" si="168"/>
        <v>0</v>
      </c>
      <c r="BF269" s="77">
        <f t="shared" si="168"/>
        <v>0</v>
      </c>
      <c r="BG269" s="77">
        <f t="shared" si="168"/>
        <v>0</v>
      </c>
      <c r="BH269" s="77">
        <f t="shared" si="168"/>
        <v>0</v>
      </c>
      <c r="BI269" s="77">
        <f t="shared" si="168"/>
        <v>0</v>
      </c>
      <c r="BJ269" s="77">
        <f t="shared" si="168"/>
        <v>0</v>
      </c>
      <c r="BK269" s="77">
        <f t="shared" si="168"/>
        <v>0</v>
      </c>
      <c r="BL269" s="77">
        <f t="shared" si="168"/>
        <v>0</v>
      </c>
      <c r="BM269" s="77">
        <f t="shared" si="168"/>
        <v>0</v>
      </c>
      <c r="BN269" s="77">
        <f t="shared" si="168"/>
        <v>0</v>
      </c>
      <c r="BO269" s="77">
        <f t="shared" si="168"/>
        <v>0</v>
      </c>
      <c r="BP269" s="77">
        <f t="shared" si="168"/>
        <v>0</v>
      </c>
      <c r="BQ269" s="77">
        <f t="shared" si="168"/>
        <v>0</v>
      </c>
      <c r="BR269" s="77">
        <f t="shared" si="168"/>
        <v>0</v>
      </c>
      <c r="BS269" s="77">
        <f t="shared" si="168"/>
        <v>0</v>
      </c>
      <c r="BT269" s="77">
        <f t="shared" si="168"/>
        <v>0</v>
      </c>
      <c r="BU269" s="77">
        <f t="shared" si="168"/>
        <v>0</v>
      </c>
      <c r="BV269" s="77">
        <f t="shared" si="168"/>
        <v>0</v>
      </c>
      <c r="BW269" s="77">
        <f t="shared" si="168"/>
        <v>0</v>
      </c>
      <c r="BX269" s="77">
        <f t="shared" ref="BX269:CF269" si="169">SUM(BX270:BX279)</f>
        <v>0</v>
      </c>
      <c r="BY269" s="77">
        <f t="shared" si="169"/>
        <v>0</v>
      </c>
      <c r="BZ269" s="77">
        <f t="shared" si="169"/>
        <v>0</v>
      </c>
      <c r="CA269" s="77">
        <f t="shared" si="169"/>
        <v>0</v>
      </c>
      <c r="CB269" s="77">
        <f t="shared" si="169"/>
        <v>0</v>
      </c>
      <c r="CC269" s="77">
        <f t="shared" si="169"/>
        <v>0</v>
      </c>
      <c r="CD269" s="77">
        <f t="shared" si="169"/>
        <v>0</v>
      </c>
      <c r="CE269" s="77">
        <f t="shared" si="169"/>
        <v>0</v>
      </c>
      <c r="CF269" s="77">
        <f t="shared" si="169"/>
        <v>0</v>
      </c>
      <c r="CG269" s="78">
        <f>SUM(CG270:CG279)</f>
        <v>0</v>
      </c>
      <c r="CH269" s="18"/>
      <c r="CI269" s="19"/>
      <c r="CK269" s="46">
        <f>IF(J270&gt;0,1,0)</f>
        <v>0</v>
      </c>
    </row>
    <row r="270" spans="1:89" ht="14.1" customHeight="1" x14ac:dyDescent="0.3">
      <c r="A270" s="47">
        <f t="shared" si="167"/>
        <v>269</v>
      </c>
      <c r="B270" s="63"/>
      <c r="C270" s="63"/>
      <c r="D270" s="63"/>
      <c r="E270" s="63"/>
      <c r="F270" s="79"/>
      <c r="G270" s="63" t="s">
        <v>37</v>
      </c>
      <c r="H270" s="82" t="s">
        <v>160</v>
      </c>
      <c r="I270" s="63"/>
      <c r="J270" s="53">
        <f t="shared" si="134"/>
        <v>0</v>
      </c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5"/>
      <c r="CH270" s="18"/>
      <c r="CI270" s="19"/>
      <c r="CK270" s="46">
        <f>IF(J271&gt;0,1,0)</f>
        <v>0</v>
      </c>
    </row>
    <row r="271" spans="1:89" ht="14.1" customHeight="1" x14ac:dyDescent="0.3">
      <c r="A271" s="47">
        <f t="shared" si="167"/>
        <v>270</v>
      </c>
      <c r="B271" s="63"/>
      <c r="C271" s="63"/>
      <c r="D271" s="63"/>
      <c r="E271" s="63"/>
      <c r="F271" s="79"/>
      <c r="G271" s="63" t="s">
        <v>50</v>
      </c>
      <c r="H271" s="63" t="s">
        <v>161</v>
      </c>
      <c r="I271" s="63"/>
      <c r="J271" s="53">
        <f t="shared" si="134"/>
        <v>0</v>
      </c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5"/>
      <c r="CH271" s="18"/>
      <c r="CI271" s="19"/>
      <c r="CK271" s="46"/>
    </row>
    <row r="272" spans="1:89" ht="14.1" customHeight="1" x14ac:dyDescent="0.3">
      <c r="A272" s="47">
        <f t="shared" si="167"/>
        <v>271</v>
      </c>
      <c r="B272" s="63"/>
      <c r="C272" s="63"/>
      <c r="D272" s="63"/>
      <c r="E272" s="63"/>
      <c r="F272" s="79"/>
      <c r="G272" s="63" t="s">
        <v>39</v>
      </c>
      <c r="H272" s="63" t="s">
        <v>162</v>
      </c>
      <c r="I272" s="63"/>
      <c r="J272" s="53">
        <f t="shared" ref="J272:J279" si="170">SUM(K272:CG272)</f>
        <v>0</v>
      </c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5"/>
      <c r="CH272" s="18"/>
      <c r="CI272" s="19"/>
      <c r="CK272" s="46">
        <f>IF(J273&gt;0,1,0)</f>
        <v>0</v>
      </c>
    </row>
    <row r="273" spans="1:89" ht="14.1" customHeight="1" x14ac:dyDescent="0.3">
      <c r="A273" s="47">
        <f t="shared" si="167"/>
        <v>272</v>
      </c>
      <c r="B273" s="63"/>
      <c r="C273" s="63"/>
      <c r="D273" s="63"/>
      <c r="E273" s="63"/>
      <c r="F273" s="79"/>
      <c r="G273" s="63" t="s">
        <v>41</v>
      </c>
      <c r="H273" s="107" t="s">
        <v>163</v>
      </c>
      <c r="I273" s="61"/>
      <c r="J273" s="53">
        <f t="shared" si="170"/>
        <v>0</v>
      </c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5"/>
      <c r="CH273" s="18"/>
      <c r="CI273" s="19"/>
      <c r="CK273" s="46">
        <f>IF(J274&gt;0,1,0)</f>
        <v>0</v>
      </c>
    </row>
    <row r="274" spans="1:89" ht="14.1" customHeight="1" x14ac:dyDescent="0.3">
      <c r="A274" s="47">
        <f t="shared" si="167"/>
        <v>273</v>
      </c>
      <c r="B274" s="63"/>
      <c r="C274" s="63"/>
      <c r="D274" s="63"/>
      <c r="E274" s="63"/>
      <c r="F274" s="79"/>
      <c r="G274" s="63" t="s">
        <v>43</v>
      </c>
      <c r="H274" s="63" t="s">
        <v>164</v>
      </c>
      <c r="I274" s="63"/>
      <c r="J274" s="53">
        <f t="shared" si="170"/>
        <v>0</v>
      </c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5"/>
      <c r="CH274" s="18"/>
      <c r="CI274" s="19"/>
      <c r="CK274" s="46">
        <f>IF(J275&gt;0,1,0)</f>
        <v>0</v>
      </c>
    </row>
    <row r="275" spans="1:89" ht="14.1" customHeight="1" x14ac:dyDescent="0.3">
      <c r="A275" s="47">
        <f t="shared" si="167"/>
        <v>274</v>
      </c>
      <c r="B275" s="63"/>
      <c r="C275" s="63"/>
      <c r="D275" s="63"/>
      <c r="E275" s="63"/>
      <c r="F275" s="68"/>
      <c r="G275" s="63" t="s">
        <v>45</v>
      </c>
      <c r="H275" s="82" t="s">
        <v>165</v>
      </c>
      <c r="I275" s="63"/>
      <c r="J275" s="53">
        <f t="shared" si="170"/>
        <v>0</v>
      </c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5"/>
      <c r="CH275" s="18"/>
      <c r="CI275" s="19"/>
      <c r="CK275" s="46">
        <f>IF(J276&gt;0,1,0)</f>
        <v>0</v>
      </c>
    </row>
    <row r="276" spans="1:89" ht="14.1" customHeight="1" x14ac:dyDescent="0.3">
      <c r="A276" s="47">
        <f t="shared" si="167"/>
        <v>275</v>
      </c>
      <c r="B276" s="63"/>
      <c r="C276" s="63"/>
      <c r="D276" s="63"/>
      <c r="E276" s="63"/>
      <c r="F276" s="68"/>
      <c r="G276" s="63" t="s">
        <v>130</v>
      </c>
      <c r="H276" s="63" t="s">
        <v>166</v>
      </c>
      <c r="I276" s="63"/>
      <c r="J276" s="53">
        <f t="shared" si="170"/>
        <v>0</v>
      </c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5"/>
      <c r="CH276" s="18"/>
      <c r="CI276" s="19"/>
      <c r="CK276" s="46"/>
    </row>
    <row r="277" spans="1:89" ht="14.1" customHeight="1" x14ac:dyDescent="0.3">
      <c r="A277" s="47">
        <f t="shared" si="167"/>
        <v>276</v>
      </c>
      <c r="B277" s="63"/>
      <c r="C277" s="63"/>
      <c r="D277" s="63"/>
      <c r="E277" s="63"/>
      <c r="F277" s="68"/>
      <c r="G277" s="63" t="s">
        <v>132</v>
      </c>
      <c r="H277" s="63" t="s">
        <v>167</v>
      </c>
      <c r="I277" s="63"/>
      <c r="J277" s="53">
        <f t="shared" si="170"/>
        <v>0</v>
      </c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5"/>
      <c r="CH277" s="18"/>
      <c r="CI277" s="19"/>
      <c r="CK277" s="46">
        <f>IF(J278&gt;0,1,0)</f>
        <v>0</v>
      </c>
    </row>
    <row r="278" spans="1:89" ht="14.1" customHeight="1" x14ac:dyDescent="0.3">
      <c r="A278" s="47">
        <f t="shared" si="167"/>
        <v>277</v>
      </c>
      <c r="B278" s="63"/>
      <c r="C278" s="63"/>
      <c r="D278" s="63"/>
      <c r="E278" s="63"/>
      <c r="F278" s="79"/>
      <c r="G278" s="63" t="s">
        <v>142</v>
      </c>
      <c r="H278" s="107" t="s">
        <v>168</v>
      </c>
      <c r="I278" s="61"/>
      <c r="J278" s="53">
        <f t="shared" si="170"/>
        <v>0</v>
      </c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5"/>
      <c r="CH278" s="18"/>
      <c r="CI278" s="19"/>
      <c r="CK278" s="46"/>
    </row>
    <row r="279" spans="1:89" s="46" customFormat="1" ht="14.1" customHeight="1" x14ac:dyDescent="0.3">
      <c r="A279" s="47">
        <f t="shared" si="167"/>
        <v>278</v>
      </c>
      <c r="B279" s="63"/>
      <c r="C279" s="63"/>
      <c r="D279" s="63"/>
      <c r="E279" s="63"/>
      <c r="F279" s="68"/>
      <c r="G279" s="63" t="s">
        <v>144</v>
      </c>
      <c r="H279" s="63" t="s">
        <v>169</v>
      </c>
      <c r="I279" s="63"/>
      <c r="J279" s="53">
        <f t="shared" si="170"/>
        <v>0</v>
      </c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5"/>
      <c r="CH279" s="9"/>
      <c r="CI279" s="10"/>
      <c r="CK279" s="46">
        <v>1</v>
      </c>
    </row>
    <row r="280" spans="1:89" s="46" customFormat="1" ht="14.1" customHeight="1" x14ac:dyDescent="0.3">
      <c r="A280" s="47">
        <f t="shared" si="167"/>
        <v>279</v>
      </c>
      <c r="B280" s="63"/>
      <c r="C280" s="63"/>
      <c r="D280" s="63"/>
      <c r="E280" s="63"/>
      <c r="F280" s="68"/>
      <c r="G280" s="63"/>
      <c r="H280" s="63"/>
      <c r="I280" s="63"/>
      <c r="J280" s="70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5"/>
      <c r="CH280" s="9"/>
      <c r="CI280" s="10"/>
      <c r="CK280" s="46">
        <f t="shared" ref="CK280:CK291" si="171">IF(J281&gt;0,1,0)</f>
        <v>0</v>
      </c>
    </row>
    <row r="281" spans="1:89" s="46" customFormat="1" ht="14.1" customHeight="1" x14ac:dyDescent="0.3">
      <c r="A281" s="47">
        <f t="shared" si="167"/>
        <v>280</v>
      </c>
      <c r="B281" s="61"/>
      <c r="C281" s="61"/>
      <c r="D281" s="48" t="s">
        <v>170</v>
      </c>
      <c r="E281" s="48" t="s">
        <v>171</v>
      </c>
      <c r="F281" s="48"/>
      <c r="G281" s="48"/>
      <c r="H281" s="48"/>
      <c r="I281" s="48"/>
      <c r="J281" s="53">
        <f>SUM(K281:CG281)</f>
        <v>0</v>
      </c>
      <c r="K281" s="54">
        <f t="shared" ref="K281:CG281" si="172">SUM(K282,K337)</f>
        <v>0</v>
      </c>
      <c r="L281" s="54">
        <f t="shared" si="172"/>
        <v>0</v>
      </c>
      <c r="M281" s="54">
        <f t="shared" si="172"/>
        <v>0</v>
      </c>
      <c r="N281" s="54">
        <f t="shared" si="172"/>
        <v>0</v>
      </c>
      <c r="O281" s="54">
        <f t="shared" si="172"/>
        <v>0</v>
      </c>
      <c r="P281" s="54">
        <f t="shared" si="172"/>
        <v>0</v>
      </c>
      <c r="Q281" s="54">
        <f t="shared" si="172"/>
        <v>0</v>
      </c>
      <c r="R281" s="54">
        <f t="shared" si="172"/>
        <v>0</v>
      </c>
      <c r="S281" s="54">
        <f t="shared" si="172"/>
        <v>0</v>
      </c>
      <c r="T281" s="54">
        <f t="shared" si="172"/>
        <v>0</v>
      </c>
      <c r="U281" s="54">
        <f t="shared" si="172"/>
        <v>0</v>
      </c>
      <c r="V281" s="54">
        <f t="shared" si="172"/>
        <v>0</v>
      </c>
      <c r="W281" s="54">
        <f t="shared" si="172"/>
        <v>0</v>
      </c>
      <c r="X281" s="54">
        <f t="shared" si="172"/>
        <v>0</v>
      </c>
      <c r="Y281" s="54">
        <f t="shared" si="172"/>
        <v>0</v>
      </c>
      <c r="Z281" s="54">
        <f t="shared" si="172"/>
        <v>0</v>
      </c>
      <c r="AA281" s="54">
        <f t="shared" si="172"/>
        <v>0</v>
      </c>
      <c r="AB281" s="54">
        <f t="shared" si="172"/>
        <v>0</v>
      </c>
      <c r="AC281" s="54">
        <f t="shared" si="172"/>
        <v>0</v>
      </c>
      <c r="AD281" s="54">
        <f t="shared" si="172"/>
        <v>0</v>
      </c>
      <c r="AE281" s="54">
        <f t="shared" si="172"/>
        <v>0</v>
      </c>
      <c r="AF281" s="54">
        <f t="shared" si="172"/>
        <v>0</v>
      </c>
      <c r="AG281" s="54">
        <f t="shared" si="172"/>
        <v>0</v>
      </c>
      <c r="AH281" s="54">
        <f t="shared" si="172"/>
        <v>0</v>
      </c>
      <c r="AI281" s="54">
        <f t="shared" si="172"/>
        <v>0</v>
      </c>
      <c r="AJ281" s="54">
        <f t="shared" si="172"/>
        <v>0</v>
      </c>
      <c r="AK281" s="54">
        <f t="shared" si="172"/>
        <v>0</v>
      </c>
      <c r="AL281" s="54">
        <f t="shared" si="172"/>
        <v>0</v>
      </c>
      <c r="AM281" s="54">
        <f t="shared" si="172"/>
        <v>0</v>
      </c>
      <c r="AN281" s="54">
        <f t="shared" si="172"/>
        <v>0</v>
      </c>
      <c r="AO281" s="54">
        <f t="shared" si="172"/>
        <v>0</v>
      </c>
      <c r="AP281" s="54">
        <f t="shared" si="172"/>
        <v>0</v>
      </c>
      <c r="AQ281" s="54">
        <f t="shared" si="172"/>
        <v>0</v>
      </c>
      <c r="AR281" s="54">
        <f t="shared" si="172"/>
        <v>0</v>
      </c>
      <c r="AS281" s="54">
        <f t="shared" si="172"/>
        <v>0</v>
      </c>
      <c r="AT281" s="54">
        <f t="shared" si="172"/>
        <v>0</v>
      </c>
      <c r="AU281" s="54">
        <f t="shared" si="172"/>
        <v>0</v>
      </c>
      <c r="AV281" s="54">
        <f t="shared" si="172"/>
        <v>0</v>
      </c>
      <c r="AW281" s="54">
        <f t="shared" si="172"/>
        <v>0</v>
      </c>
      <c r="AX281" s="54">
        <f t="shared" si="172"/>
        <v>0</v>
      </c>
      <c r="AY281" s="54">
        <f t="shared" si="172"/>
        <v>0</v>
      </c>
      <c r="AZ281" s="54">
        <f t="shared" si="172"/>
        <v>0</v>
      </c>
      <c r="BA281" s="54">
        <f t="shared" si="172"/>
        <v>0</v>
      </c>
      <c r="BB281" s="54">
        <f t="shared" si="172"/>
        <v>0</v>
      </c>
      <c r="BC281" s="54">
        <f t="shared" si="172"/>
        <v>0</v>
      </c>
      <c r="BD281" s="54">
        <f t="shared" si="172"/>
        <v>0</v>
      </c>
      <c r="BE281" s="54">
        <f t="shared" si="172"/>
        <v>0</v>
      </c>
      <c r="BF281" s="54">
        <f t="shared" si="172"/>
        <v>0</v>
      </c>
      <c r="BG281" s="54">
        <f t="shared" si="172"/>
        <v>0</v>
      </c>
      <c r="BH281" s="54">
        <f t="shared" si="172"/>
        <v>0</v>
      </c>
      <c r="BI281" s="54">
        <f t="shared" si="172"/>
        <v>0</v>
      </c>
      <c r="BJ281" s="54">
        <f t="shared" si="172"/>
        <v>0</v>
      </c>
      <c r="BK281" s="54">
        <f t="shared" si="172"/>
        <v>0</v>
      </c>
      <c r="BL281" s="54">
        <f t="shared" si="172"/>
        <v>0</v>
      </c>
      <c r="BM281" s="54">
        <f t="shared" si="172"/>
        <v>0</v>
      </c>
      <c r="BN281" s="54">
        <f t="shared" si="172"/>
        <v>0</v>
      </c>
      <c r="BO281" s="54">
        <f t="shared" si="172"/>
        <v>0</v>
      </c>
      <c r="BP281" s="54">
        <f t="shared" si="172"/>
        <v>0</v>
      </c>
      <c r="BQ281" s="54">
        <f t="shared" si="172"/>
        <v>0</v>
      </c>
      <c r="BR281" s="54">
        <f t="shared" si="172"/>
        <v>0</v>
      </c>
      <c r="BS281" s="54">
        <f t="shared" si="172"/>
        <v>0</v>
      </c>
      <c r="BT281" s="54">
        <f t="shared" si="172"/>
        <v>0</v>
      </c>
      <c r="BU281" s="54">
        <f t="shared" si="172"/>
        <v>0</v>
      </c>
      <c r="BV281" s="54">
        <f t="shared" si="172"/>
        <v>0</v>
      </c>
      <c r="BW281" s="54">
        <f t="shared" si="172"/>
        <v>0</v>
      </c>
      <c r="BX281" s="54">
        <f t="shared" si="172"/>
        <v>0</v>
      </c>
      <c r="BY281" s="54">
        <f t="shared" si="172"/>
        <v>0</v>
      </c>
      <c r="BZ281" s="54">
        <f t="shared" si="172"/>
        <v>0</v>
      </c>
      <c r="CA281" s="54">
        <f t="shared" si="172"/>
        <v>0</v>
      </c>
      <c r="CB281" s="54">
        <f t="shared" si="172"/>
        <v>0</v>
      </c>
      <c r="CC281" s="54">
        <f t="shared" si="172"/>
        <v>0</v>
      </c>
      <c r="CD281" s="54">
        <f t="shared" si="172"/>
        <v>0</v>
      </c>
      <c r="CE281" s="54">
        <f t="shared" si="172"/>
        <v>0</v>
      </c>
      <c r="CF281" s="54">
        <f t="shared" si="172"/>
        <v>0</v>
      </c>
      <c r="CG281" s="55">
        <f t="shared" si="172"/>
        <v>0</v>
      </c>
      <c r="CH281" s="9">
        <f>LEN(H282)</f>
        <v>0</v>
      </c>
      <c r="CI281" s="10"/>
      <c r="CK281" s="46">
        <f t="shared" si="171"/>
        <v>0</v>
      </c>
    </row>
    <row r="282" spans="1:89" s="46" customFormat="1" ht="14.1" customHeight="1" x14ac:dyDescent="0.3">
      <c r="A282" s="47">
        <f t="shared" si="167"/>
        <v>281</v>
      </c>
      <c r="B282" s="61"/>
      <c r="C282" s="61"/>
      <c r="D282" s="61"/>
      <c r="E282" s="61" t="s">
        <v>15</v>
      </c>
      <c r="F282" s="76" t="s">
        <v>14</v>
      </c>
      <c r="G282" s="61"/>
      <c r="H282" s="61"/>
      <c r="I282" s="61"/>
      <c r="J282" s="53">
        <f>SUM(K282:CG282)</f>
        <v>0</v>
      </c>
      <c r="K282" s="54">
        <f>SUM(K283,K310)</f>
        <v>0</v>
      </c>
      <c r="L282" s="54">
        <f t="shared" ref="L282:CG282" si="173">SUM(L283,L310)</f>
        <v>0</v>
      </c>
      <c r="M282" s="54">
        <f t="shared" si="173"/>
        <v>0</v>
      </c>
      <c r="N282" s="54">
        <f t="shared" si="173"/>
        <v>0</v>
      </c>
      <c r="O282" s="54">
        <f t="shared" si="173"/>
        <v>0</v>
      </c>
      <c r="P282" s="54">
        <f t="shared" si="173"/>
        <v>0</v>
      </c>
      <c r="Q282" s="54">
        <f t="shared" si="173"/>
        <v>0</v>
      </c>
      <c r="R282" s="54">
        <f t="shared" si="173"/>
        <v>0</v>
      </c>
      <c r="S282" s="54">
        <f t="shared" si="173"/>
        <v>0</v>
      </c>
      <c r="T282" s="54">
        <f t="shared" si="173"/>
        <v>0</v>
      </c>
      <c r="U282" s="54">
        <f t="shared" si="173"/>
        <v>0</v>
      </c>
      <c r="V282" s="54">
        <f t="shared" si="173"/>
        <v>0</v>
      </c>
      <c r="W282" s="54">
        <f t="shared" si="173"/>
        <v>0</v>
      </c>
      <c r="X282" s="54">
        <f t="shared" si="173"/>
        <v>0</v>
      </c>
      <c r="Y282" s="54">
        <f t="shared" si="173"/>
        <v>0</v>
      </c>
      <c r="Z282" s="54">
        <f t="shared" si="173"/>
        <v>0</v>
      </c>
      <c r="AA282" s="54">
        <f t="shared" si="173"/>
        <v>0</v>
      </c>
      <c r="AB282" s="54">
        <f t="shared" si="173"/>
        <v>0</v>
      </c>
      <c r="AC282" s="54">
        <f t="shared" si="173"/>
        <v>0</v>
      </c>
      <c r="AD282" s="54">
        <f t="shared" si="173"/>
        <v>0</v>
      </c>
      <c r="AE282" s="54">
        <f t="shared" si="173"/>
        <v>0</v>
      </c>
      <c r="AF282" s="54">
        <f t="shared" si="173"/>
        <v>0</v>
      </c>
      <c r="AG282" s="54">
        <f t="shared" si="173"/>
        <v>0</v>
      </c>
      <c r="AH282" s="54">
        <f t="shared" si="173"/>
        <v>0</v>
      </c>
      <c r="AI282" s="54">
        <f t="shared" si="173"/>
        <v>0</v>
      </c>
      <c r="AJ282" s="54">
        <f t="shared" si="173"/>
        <v>0</v>
      </c>
      <c r="AK282" s="54">
        <f t="shared" si="173"/>
        <v>0</v>
      </c>
      <c r="AL282" s="54">
        <f t="shared" si="173"/>
        <v>0</v>
      </c>
      <c r="AM282" s="54">
        <f t="shared" si="173"/>
        <v>0</v>
      </c>
      <c r="AN282" s="54">
        <f t="shared" si="173"/>
        <v>0</v>
      </c>
      <c r="AO282" s="54">
        <f t="shared" si="173"/>
        <v>0</v>
      </c>
      <c r="AP282" s="54">
        <f t="shared" si="173"/>
        <v>0</v>
      </c>
      <c r="AQ282" s="54">
        <f t="shared" si="173"/>
        <v>0</v>
      </c>
      <c r="AR282" s="54">
        <f t="shared" si="173"/>
        <v>0</v>
      </c>
      <c r="AS282" s="54">
        <f t="shared" si="173"/>
        <v>0</v>
      </c>
      <c r="AT282" s="54">
        <f t="shared" si="173"/>
        <v>0</v>
      </c>
      <c r="AU282" s="54">
        <f t="shared" si="173"/>
        <v>0</v>
      </c>
      <c r="AV282" s="54">
        <f t="shared" si="173"/>
        <v>0</v>
      </c>
      <c r="AW282" s="54">
        <f t="shared" si="173"/>
        <v>0</v>
      </c>
      <c r="AX282" s="54">
        <f t="shared" si="173"/>
        <v>0</v>
      </c>
      <c r="AY282" s="54">
        <f t="shared" si="173"/>
        <v>0</v>
      </c>
      <c r="AZ282" s="54">
        <f t="shared" si="173"/>
        <v>0</v>
      </c>
      <c r="BA282" s="54">
        <f t="shared" si="173"/>
        <v>0</v>
      </c>
      <c r="BB282" s="54">
        <f t="shared" si="173"/>
        <v>0</v>
      </c>
      <c r="BC282" s="54">
        <f t="shared" si="173"/>
        <v>0</v>
      </c>
      <c r="BD282" s="54">
        <f t="shared" si="173"/>
        <v>0</v>
      </c>
      <c r="BE282" s="54">
        <f t="shared" si="173"/>
        <v>0</v>
      </c>
      <c r="BF282" s="54">
        <f t="shared" si="173"/>
        <v>0</v>
      </c>
      <c r="BG282" s="54">
        <f t="shared" si="173"/>
        <v>0</v>
      </c>
      <c r="BH282" s="54">
        <f t="shared" si="173"/>
        <v>0</v>
      </c>
      <c r="BI282" s="54">
        <f t="shared" si="173"/>
        <v>0</v>
      </c>
      <c r="BJ282" s="54">
        <f t="shared" si="173"/>
        <v>0</v>
      </c>
      <c r="BK282" s="54">
        <f t="shared" si="173"/>
        <v>0</v>
      </c>
      <c r="BL282" s="54">
        <f t="shared" si="173"/>
        <v>0</v>
      </c>
      <c r="BM282" s="54">
        <f t="shared" si="173"/>
        <v>0</v>
      </c>
      <c r="BN282" s="54">
        <f t="shared" si="173"/>
        <v>0</v>
      </c>
      <c r="BO282" s="54">
        <f t="shared" si="173"/>
        <v>0</v>
      </c>
      <c r="BP282" s="54">
        <f t="shared" si="173"/>
        <v>0</v>
      </c>
      <c r="BQ282" s="54">
        <f t="shared" si="173"/>
        <v>0</v>
      </c>
      <c r="BR282" s="54">
        <f t="shared" si="173"/>
        <v>0</v>
      </c>
      <c r="BS282" s="54">
        <f t="shared" si="173"/>
        <v>0</v>
      </c>
      <c r="BT282" s="54">
        <f t="shared" si="173"/>
        <v>0</v>
      </c>
      <c r="BU282" s="54">
        <f t="shared" si="173"/>
        <v>0</v>
      </c>
      <c r="BV282" s="54">
        <f t="shared" si="173"/>
        <v>0</v>
      </c>
      <c r="BW282" s="54">
        <f t="shared" si="173"/>
        <v>0</v>
      </c>
      <c r="BX282" s="54">
        <f t="shared" si="173"/>
        <v>0</v>
      </c>
      <c r="BY282" s="54">
        <f t="shared" si="173"/>
        <v>0</v>
      </c>
      <c r="BZ282" s="54">
        <f t="shared" si="173"/>
        <v>0</v>
      </c>
      <c r="CA282" s="54">
        <f t="shared" si="173"/>
        <v>0</v>
      </c>
      <c r="CB282" s="54">
        <f t="shared" si="173"/>
        <v>0</v>
      </c>
      <c r="CC282" s="54">
        <f t="shared" si="173"/>
        <v>0</v>
      </c>
      <c r="CD282" s="54">
        <f t="shared" si="173"/>
        <v>0</v>
      </c>
      <c r="CE282" s="54">
        <f t="shared" si="173"/>
        <v>0</v>
      </c>
      <c r="CF282" s="54">
        <f t="shared" si="173"/>
        <v>0</v>
      </c>
      <c r="CG282" s="54">
        <f t="shared" si="173"/>
        <v>0</v>
      </c>
      <c r="CH282" s="9"/>
      <c r="CI282" s="10"/>
    </row>
    <row r="283" spans="1:89" s="46" customFormat="1" ht="14.1" customHeight="1" x14ac:dyDescent="0.3">
      <c r="A283" s="47">
        <f t="shared" si="167"/>
        <v>282</v>
      </c>
      <c r="B283" s="61"/>
      <c r="C283" s="61"/>
      <c r="D283" s="61"/>
      <c r="E283" s="61"/>
      <c r="F283" s="79" t="s">
        <v>36</v>
      </c>
      <c r="G283" s="63"/>
      <c r="H283" s="82"/>
      <c r="I283" s="61"/>
      <c r="J283" s="53">
        <f t="shared" ref="J283:J336" si="174">SUM(K283:CG283)</f>
        <v>0</v>
      </c>
      <c r="K283" s="77">
        <f>SUM(K284:K309)/2</f>
        <v>0</v>
      </c>
      <c r="L283" s="77">
        <f t="shared" ref="L283:CG283" si="175">SUM(L284:L309)/2</f>
        <v>0</v>
      </c>
      <c r="M283" s="77">
        <f t="shared" si="175"/>
        <v>0</v>
      </c>
      <c r="N283" s="77">
        <f t="shared" si="175"/>
        <v>0</v>
      </c>
      <c r="O283" s="77">
        <f t="shared" si="175"/>
        <v>0</v>
      </c>
      <c r="P283" s="77">
        <f t="shared" si="175"/>
        <v>0</v>
      </c>
      <c r="Q283" s="77">
        <f t="shared" si="175"/>
        <v>0</v>
      </c>
      <c r="R283" s="77">
        <f t="shared" si="175"/>
        <v>0</v>
      </c>
      <c r="S283" s="77">
        <f t="shared" si="175"/>
        <v>0</v>
      </c>
      <c r="T283" s="77">
        <f t="shared" si="175"/>
        <v>0</v>
      </c>
      <c r="U283" s="77">
        <f t="shared" si="175"/>
        <v>0</v>
      </c>
      <c r="V283" s="77">
        <f t="shared" si="175"/>
        <v>0</v>
      </c>
      <c r="W283" s="77">
        <f t="shared" si="175"/>
        <v>0</v>
      </c>
      <c r="X283" s="77">
        <f t="shared" si="175"/>
        <v>0</v>
      </c>
      <c r="Y283" s="77">
        <f t="shared" si="175"/>
        <v>0</v>
      </c>
      <c r="Z283" s="77">
        <f t="shared" si="175"/>
        <v>0</v>
      </c>
      <c r="AA283" s="77">
        <f t="shared" si="175"/>
        <v>0</v>
      </c>
      <c r="AB283" s="77">
        <f t="shared" si="175"/>
        <v>0</v>
      </c>
      <c r="AC283" s="77">
        <f t="shared" si="175"/>
        <v>0</v>
      </c>
      <c r="AD283" s="77">
        <f t="shared" si="175"/>
        <v>0</v>
      </c>
      <c r="AE283" s="77">
        <f t="shared" si="175"/>
        <v>0</v>
      </c>
      <c r="AF283" s="77">
        <f t="shared" si="175"/>
        <v>0</v>
      </c>
      <c r="AG283" s="77">
        <f t="shared" si="175"/>
        <v>0</v>
      </c>
      <c r="AH283" s="77">
        <f t="shared" si="175"/>
        <v>0</v>
      </c>
      <c r="AI283" s="77">
        <f t="shared" si="175"/>
        <v>0</v>
      </c>
      <c r="AJ283" s="77">
        <f t="shared" si="175"/>
        <v>0</v>
      </c>
      <c r="AK283" s="77">
        <f t="shared" si="175"/>
        <v>0</v>
      </c>
      <c r="AL283" s="77">
        <f t="shared" si="175"/>
        <v>0</v>
      </c>
      <c r="AM283" s="77">
        <f t="shared" si="175"/>
        <v>0</v>
      </c>
      <c r="AN283" s="77">
        <f t="shared" si="175"/>
        <v>0</v>
      </c>
      <c r="AO283" s="77">
        <f t="shared" si="175"/>
        <v>0</v>
      </c>
      <c r="AP283" s="77">
        <f t="shared" si="175"/>
        <v>0</v>
      </c>
      <c r="AQ283" s="77">
        <f t="shared" si="175"/>
        <v>0</v>
      </c>
      <c r="AR283" s="77">
        <f t="shared" si="175"/>
        <v>0</v>
      </c>
      <c r="AS283" s="77">
        <f t="shared" si="175"/>
        <v>0</v>
      </c>
      <c r="AT283" s="77">
        <f t="shared" si="175"/>
        <v>0</v>
      </c>
      <c r="AU283" s="77">
        <f t="shared" si="175"/>
        <v>0</v>
      </c>
      <c r="AV283" s="77">
        <f t="shared" si="175"/>
        <v>0</v>
      </c>
      <c r="AW283" s="77">
        <f t="shared" si="175"/>
        <v>0</v>
      </c>
      <c r="AX283" s="77">
        <f t="shared" si="175"/>
        <v>0</v>
      </c>
      <c r="AY283" s="77">
        <f t="shared" si="175"/>
        <v>0</v>
      </c>
      <c r="AZ283" s="77">
        <f t="shared" si="175"/>
        <v>0</v>
      </c>
      <c r="BA283" s="77">
        <f t="shared" si="175"/>
        <v>0</v>
      </c>
      <c r="BB283" s="77">
        <f t="shared" si="175"/>
        <v>0</v>
      </c>
      <c r="BC283" s="77">
        <f t="shared" ref="BC283:CF283" si="176">SUM(BC284:BC309)/2</f>
        <v>0</v>
      </c>
      <c r="BD283" s="77">
        <f t="shared" si="176"/>
        <v>0</v>
      </c>
      <c r="BE283" s="77">
        <f t="shared" si="176"/>
        <v>0</v>
      </c>
      <c r="BF283" s="77">
        <f t="shared" si="176"/>
        <v>0</v>
      </c>
      <c r="BG283" s="77">
        <f t="shared" si="176"/>
        <v>0</v>
      </c>
      <c r="BH283" s="77">
        <f t="shared" si="176"/>
        <v>0</v>
      </c>
      <c r="BI283" s="77">
        <f t="shared" si="176"/>
        <v>0</v>
      </c>
      <c r="BJ283" s="77">
        <f t="shared" si="176"/>
        <v>0</v>
      </c>
      <c r="BK283" s="77">
        <f t="shared" si="176"/>
        <v>0</v>
      </c>
      <c r="BL283" s="77">
        <f t="shared" si="176"/>
        <v>0</v>
      </c>
      <c r="BM283" s="77">
        <f t="shared" si="176"/>
        <v>0</v>
      </c>
      <c r="BN283" s="77">
        <f t="shared" si="176"/>
        <v>0</v>
      </c>
      <c r="BO283" s="77">
        <f t="shared" si="176"/>
        <v>0</v>
      </c>
      <c r="BP283" s="77">
        <f t="shared" si="176"/>
        <v>0</v>
      </c>
      <c r="BQ283" s="77">
        <f t="shared" si="176"/>
        <v>0</v>
      </c>
      <c r="BR283" s="77">
        <f t="shared" si="176"/>
        <v>0</v>
      </c>
      <c r="BS283" s="77">
        <f t="shared" si="176"/>
        <v>0</v>
      </c>
      <c r="BT283" s="77">
        <f t="shared" si="176"/>
        <v>0</v>
      </c>
      <c r="BU283" s="77">
        <f t="shared" si="176"/>
        <v>0</v>
      </c>
      <c r="BV283" s="77">
        <f t="shared" si="176"/>
        <v>0</v>
      </c>
      <c r="BW283" s="77">
        <f t="shared" si="176"/>
        <v>0</v>
      </c>
      <c r="BX283" s="77">
        <f t="shared" si="176"/>
        <v>0</v>
      </c>
      <c r="BY283" s="77">
        <f t="shared" si="176"/>
        <v>0</v>
      </c>
      <c r="BZ283" s="77">
        <f t="shared" si="176"/>
        <v>0</v>
      </c>
      <c r="CA283" s="77">
        <f t="shared" si="176"/>
        <v>0</v>
      </c>
      <c r="CB283" s="77">
        <f t="shared" si="176"/>
        <v>0</v>
      </c>
      <c r="CC283" s="77">
        <f t="shared" si="176"/>
        <v>0</v>
      </c>
      <c r="CD283" s="77">
        <f t="shared" si="176"/>
        <v>0</v>
      </c>
      <c r="CE283" s="77">
        <f t="shared" si="176"/>
        <v>0</v>
      </c>
      <c r="CF283" s="77">
        <f t="shared" si="176"/>
        <v>0</v>
      </c>
      <c r="CG283" s="78">
        <f t="shared" si="175"/>
        <v>0</v>
      </c>
      <c r="CH283" s="9">
        <f>LEN(H284)</f>
        <v>0</v>
      </c>
      <c r="CI283" s="10"/>
      <c r="CK283" s="46">
        <f t="shared" si="171"/>
        <v>0</v>
      </c>
    </row>
    <row r="284" spans="1:89" s="46" customFormat="1" ht="14.1" customHeight="1" x14ac:dyDescent="0.3">
      <c r="A284" s="47">
        <f t="shared" si="167"/>
        <v>283</v>
      </c>
      <c r="B284" s="61"/>
      <c r="C284" s="61"/>
      <c r="D284" s="61"/>
      <c r="E284" s="61"/>
      <c r="F284" s="79" t="s">
        <v>35</v>
      </c>
      <c r="G284" s="63" t="s">
        <v>172</v>
      </c>
      <c r="H284" s="82"/>
      <c r="I284" s="61"/>
      <c r="J284" s="53">
        <f t="shared" si="174"/>
        <v>0</v>
      </c>
      <c r="K284" s="77">
        <f>SUM(K285:K290)</f>
        <v>0</v>
      </c>
      <c r="L284" s="77">
        <f t="shared" ref="L284:CG284" si="177">SUM(L285:L290)</f>
        <v>0</v>
      </c>
      <c r="M284" s="77">
        <f t="shared" si="177"/>
        <v>0</v>
      </c>
      <c r="N284" s="77">
        <f t="shared" si="177"/>
        <v>0</v>
      </c>
      <c r="O284" s="77">
        <f t="shared" si="177"/>
        <v>0</v>
      </c>
      <c r="P284" s="77">
        <f t="shared" si="177"/>
        <v>0</v>
      </c>
      <c r="Q284" s="77">
        <f t="shared" si="177"/>
        <v>0</v>
      </c>
      <c r="R284" s="77">
        <f t="shared" si="177"/>
        <v>0</v>
      </c>
      <c r="S284" s="77">
        <f t="shared" si="177"/>
        <v>0</v>
      </c>
      <c r="T284" s="77">
        <f t="shared" si="177"/>
        <v>0</v>
      </c>
      <c r="U284" s="77">
        <f t="shared" si="177"/>
        <v>0</v>
      </c>
      <c r="V284" s="77">
        <f t="shared" si="177"/>
        <v>0</v>
      </c>
      <c r="W284" s="77">
        <f t="shared" si="177"/>
        <v>0</v>
      </c>
      <c r="X284" s="77">
        <f t="shared" si="177"/>
        <v>0</v>
      </c>
      <c r="Y284" s="77">
        <f t="shared" si="177"/>
        <v>0</v>
      </c>
      <c r="Z284" s="77">
        <f t="shared" si="177"/>
        <v>0</v>
      </c>
      <c r="AA284" s="77">
        <f t="shared" si="177"/>
        <v>0</v>
      </c>
      <c r="AB284" s="77">
        <f t="shared" si="177"/>
        <v>0</v>
      </c>
      <c r="AC284" s="77">
        <f t="shared" si="177"/>
        <v>0</v>
      </c>
      <c r="AD284" s="77">
        <f t="shared" si="177"/>
        <v>0</v>
      </c>
      <c r="AE284" s="77">
        <f t="shared" si="177"/>
        <v>0</v>
      </c>
      <c r="AF284" s="77">
        <f t="shared" si="177"/>
        <v>0</v>
      </c>
      <c r="AG284" s="77">
        <f t="shared" si="177"/>
        <v>0</v>
      </c>
      <c r="AH284" s="77">
        <f t="shared" si="177"/>
        <v>0</v>
      </c>
      <c r="AI284" s="77">
        <f t="shared" si="177"/>
        <v>0</v>
      </c>
      <c r="AJ284" s="77">
        <f t="shared" si="177"/>
        <v>0</v>
      </c>
      <c r="AK284" s="77">
        <f t="shared" si="177"/>
        <v>0</v>
      </c>
      <c r="AL284" s="77">
        <f t="shared" si="177"/>
        <v>0</v>
      </c>
      <c r="AM284" s="77">
        <f t="shared" si="177"/>
        <v>0</v>
      </c>
      <c r="AN284" s="77">
        <f t="shared" si="177"/>
        <v>0</v>
      </c>
      <c r="AO284" s="77">
        <f t="shared" si="177"/>
        <v>0</v>
      </c>
      <c r="AP284" s="77">
        <f t="shared" si="177"/>
        <v>0</v>
      </c>
      <c r="AQ284" s="77">
        <f t="shared" si="177"/>
        <v>0</v>
      </c>
      <c r="AR284" s="77">
        <f t="shared" si="177"/>
        <v>0</v>
      </c>
      <c r="AS284" s="77">
        <f t="shared" si="177"/>
        <v>0</v>
      </c>
      <c r="AT284" s="77">
        <f t="shared" si="177"/>
        <v>0</v>
      </c>
      <c r="AU284" s="77">
        <f t="shared" si="177"/>
        <v>0</v>
      </c>
      <c r="AV284" s="77">
        <f t="shared" si="177"/>
        <v>0</v>
      </c>
      <c r="AW284" s="77">
        <f t="shared" si="177"/>
        <v>0</v>
      </c>
      <c r="AX284" s="77">
        <f t="shared" si="177"/>
        <v>0</v>
      </c>
      <c r="AY284" s="77">
        <f t="shared" si="177"/>
        <v>0</v>
      </c>
      <c r="AZ284" s="77">
        <f t="shared" si="177"/>
        <v>0</v>
      </c>
      <c r="BA284" s="77">
        <f t="shared" si="177"/>
        <v>0</v>
      </c>
      <c r="BB284" s="77">
        <f t="shared" si="177"/>
        <v>0</v>
      </c>
      <c r="BC284" s="77">
        <f t="shared" si="177"/>
        <v>0</v>
      </c>
      <c r="BD284" s="77">
        <f t="shared" si="177"/>
        <v>0</v>
      </c>
      <c r="BE284" s="77">
        <f t="shared" si="177"/>
        <v>0</v>
      </c>
      <c r="BF284" s="77">
        <f t="shared" si="177"/>
        <v>0</v>
      </c>
      <c r="BG284" s="77">
        <f t="shared" si="177"/>
        <v>0</v>
      </c>
      <c r="BH284" s="77">
        <f t="shared" si="177"/>
        <v>0</v>
      </c>
      <c r="BI284" s="77">
        <f t="shared" si="177"/>
        <v>0</v>
      </c>
      <c r="BJ284" s="77">
        <f t="shared" si="177"/>
        <v>0</v>
      </c>
      <c r="BK284" s="77">
        <f t="shared" si="177"/>
        <v>0</v>
      </c>
      <c r="BL284" s="77">
        <f t="shared" si="177"/>
        <v>0</v>
      </c>
      <c r="BM284" s="77">
        <f t="shared" si="177"/>
        <v>0</v>
      </c>
      <c r="BN284" s="77">
        <f t="shared" si="177"/>
        <v>0</v>
      </c>
      <c r="BO284" s="77">
        <f t="shared" si="177"/>
        <v>0</v>
      </c>
      <c r="BP284" s="77">
        <f t="shared" si="177"/>
        <v>0</v>
      </c>
      <c r="BQ284" s="77">
        <f t="shared" si="177"/>
        <v>0</v>
      </c>
      <c r="BR284" s="77">
        <f t="shared" si="177"/>
        <v>0</v>
      </c>
      <c r="BS284" s="77">
        <f t="shared" si="177"/>
        <v>0</v>
      </c>
      <c r="BT284" s="77">
        <f t="shared" si="177"/>
        <v>0</v>
      </c>
      <c r="BU284" s="77">
        <f t="shared" si="177"/>
        <v>0</v>
      </c>
      <c r="BV284" s="77">
        <f t="shared" si="177"/>
        <v>0</v>
      </c>
      <c r="BW284" s="77">
        <f t="shared" si="177"/>
        <v>0</v>
      </c>
      <c r="BX284" s="77">
        <f t="shared" si="177"/>
        <v>0</v>
      </c>
      <c r="BY284" s="77">
        <f t="shared" si="177"/>
        <v>0</v>
      </c>
      <c r="BZ284" s="77">
        <f t="shared" si="177"/>
        <v>0</v>
      </c>
      <c r="CA284" s="77">
        <f t="shared" si="177"/>
        <v>0</v>
      </c>
      <c r="CB284" s="77">
        <f t="shared" si="177"/>
        <v>0</v>
      </c>
      <c r="CC284" s="77">
        <f t="shared" si="177"/>
        <v>0</v>
      </c>
      <c r="CD284" s="77">
        <f t="shared" si="177"/>
        <v>0</v>
      </c>
      <c r="CE284" s="77">
        <f t="shared" si="177"/>
        <v>0</v>
      </c>
      <c r="CF284" s="77">
        <f t="shared" si="177"/>
        <v>0</v>
      </c>
      <c r="CG284" s="78">
        <f t="shared" si="177"/>
        <v>0</v>
      </c>
      <c r="CH284" s="9">
        <f>LEN(H285)</f>
        <v>16</v>
      </c>
      <c r="CI284" s="10"/>
      <c r="CK284" s="46">
        <f t="shared" si="171"/>
        <v>0</v>
      </c>
    </row>
    <row r="285" spans="1:89" s="46" customFormat="1" ht="14.1" customHeight="1" x14ac:dyDescent="0.3">
      <c r="A285" s="47">
        <f t="shared" si="167"/>
        <v>284</v>
      </c>
      <c r="B285" s="61"/>
      <c r="C285" s="61"/>
      <c r="D285" s="61"/>
      <c r="E285" s="61"/>
      <c r="F285" s="79"/>
      <c r="G285" s="63" t="s">
        <v>37</v>
      </c>
      <c r="H285" s="82" t="s">
        <v>173</v>
      </c>
      <c r="I285" s="61"/>
      <c r="J285" s="53">
        <f t="shared" si="174"/>
        <v>0</v>
      </c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4"/>
      <c r="CH285" s="9">
        <f>LEN(H286)</f>
        <v>16</v>
      </c>
      <c r="CI285" s="10"/>
      <c r="CK285" s="46">
        <f t="shared" si="171"/>
        <v>0</v>
      </c>
    </row>
    <row r="286" spans="1:89" s="46" customFormat="1" ht="14.1" customHeight="1" x14ac:dyDescent="0.3">
      <c r="A286" s="47">
        <f t="shared" si="167"/>
        <v>285</v>
      </c>
      <c r="B286" s="61"/>
      <c r="C286" s="61"/>
      <c r="D286" s="61"/>
      <c r="E286" s="61"/>
      <c r="F286" s="79"/>
      <c r="G286" s="63" t="s">
        <v>50</v>
      </c>
      <c r="H286" s="82" t="s">
        <v>174</v>
      </c>
      <c r="I286" s="61"/>
      <c r="J286" s="53">
        <f t="shared" si="174"/>
        <v>0</v>
      </c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4"/>
      <c r="CH286" s="9"/>
      <c r="CI286" s="10"/>
      <c r="CK286" s="46">
        <f t="shared" si="171"/>
        <v>0</v>
      </c>
    </row>
    <row r="287" spans="1:89" s="46" customFormat="1" ht="14.1" customHeight="1" x14ac:dyDescent="0.3">
      <c r="A287" s="47">
        <f t="shared" si="167"/>
        <v>286</v>
      </c>
      <c r="B287" s="61"/>
      <c r="C287" s="61"/>
      <c r="D287" s="61"/>
      <c r="E287" s="61"/>
      <c r="F287" s="79"/>
      <c r="G287" s="63" t="s">
        <v>39</v>
      </c>
      <c r="H287" s="82" t="s">
        <v>175</v>
      </c>
      <c r="I287" s="61"/>
      <c r="J287" s="53">
        <f t="shared" si="174"/>
        <v>0</v>
      </c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4"/>
      <c r="CH287" s="9"/>
      <c r="CI287" s="10"/>
      <c r="CK287" s="46">
        <f t="shared" si="171"/>
        <v>0</v>
      </c>
    </row>
    <row r="288" spans="1:89" s="46" customFormat="1" ht="14.1" customHeight="1" x14ac:dyDescent="0.3">
      <c r="A288" s="47">
        <f t="shared" si="167"/>
        <v>287</v>
      </c>
      <c r="B288" s="61"/>
      <c r="C288" s="61"/>
      <c r="D288" s="61"/>
      <c r="E288" s="61"/>
      <c r="F288" s="79"/>
      <c r="G288" s="63" t="s">
        <v>41</v>
      </c>
      <c r="H288" s="82" t="s">
        <v>176</v>
      </c>
      <c r="I288" s="61"/>
      <c r="J288" s="53">
        <f t="shared" si="174"/>
        <v>0</v>
      </c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4"/>
      <c r="CH288" s="9"/>
      <c r="CI288" s="10"/>
      <c r="CK288" s="46">
        <f t="shared" si="171"/>
        <v>0</v>
      </c>
    </row>
    <row r="289" spans="1:89" s="46" customFormat="1" ht="14.1" customHeight="1" x14ac:dyDescent="0.3">
      <c r="A289" s="47">
        <f t="shared" si="167"/>
        <v>288</v>
      </c>
      <c r="B289" s="61"/>
      <c r="C289" s="61"/>
      <c r="D289" s="61"/>
      <c r="E289" s="61"/>
      <c r="F289" s="79"/>
      <c r="G289" s="63" t="s">
        <v>43</v>
      </c>
      <c r="H289" s="82" t="s">
        <v>177</v>
      </c>
      <c r="I289" s="61"/>
      <c r="J289" s="53">
        <f t="shared" si="174"/>
        <v>0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/>
      <c r="CH289" s="9"/>
      <c r="CI289" s="10"/>
      <c r="CK289" s="46">
        <f t="shared" si="171"/>
        <v>0</v>
      </c>
    </row>
    <row r="290" spans="1:89" s="46" customFormat="1" ht="14.1" customHeight="1" x14ac:dyDescent="0.3">
      <c r="A290" s="47">
        <f t="shared" si="167"/>
        <v>289</v>
      </c>
      <c r="B290" s="61"/>
      <c r="C290" s="61"/>
      <c r="D290" s="61"/>
      <c r="E290" s="61"/>
      <c r="F290" s="79"/>
      <c r="G290" s="63" t="s">
        <v>45</v>
      </c>
      <c r="H290" s="82" t="s">
        <v>178</v>
      </c>
      <c r="I290" s="61"/>
      <c r="J290" s="53">
        <f t="shared" si="174"/>
        <v>0</v>
      </c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4"/>
      <c r="CH290" s="9"/>
      <c r="CI290" s="10"/>
      <c r="CK290" s="46">
        <f t="shared" si="171"/>
        <v>0</v>
      </c>
    </row>
    <row r="291" spans="1:89" s="46" customFormat="1" ht="14.1" customHeight="1" x14ac:dyDescent="0.3">
      <c r="A291" s="47">
        <f t="shared" si="167"/>
        <v>290</v>
      </c>
      <c r="B291" s="61"/>
      <c r="C291" s="61"/>
      <c r="D291" s="61"/>
      <c r="E291" s="61"/>
      <c r="F291" s="79" t="s">
        <v>47</v>
      </c>
      <c r="G291" s="63" t="s">
        <v>179</v>
      </c>
      <c r="H291" s="82"/>
      <c r="I291" s="61"/>
      <c r="J291" s="53">
        <f t="shared" si="174"/>
        <v>0</v>
      </c>
      <c r="K291" s="77">
        <f>SUM(K292:K297)</f>
        <v>0</v>
      </c>
      <c r="L291" s="77">
        <f t="shared" ref="L291:CG291" si="178">SUM(L292:L297)</f>
        <v>0</v>
      </c>
      <c r="M291" s="77">
        <f t="shared" si="178"/>
        <v>0</v>
      </c>
      <c r="N291" s="77">
        <f t="shared" si="178"/>
        <v>0</v>
      </c>
      <c r="O291" s="77">
        <f t="shared" si="178"/>
        <v>0</v>
      </c>
      <c r="P291" s="77">
        <f t="shared" si="178"/>
        <v>0</v>
      </c>
      <c r="Q291" s="77">
        <f t="shared" si="178"/>
        <v>0</v>
      </c>
      <c r="R291" s="77">
        <f t="shared" si="178"/>
        <v>0</v>
      </c>
      <c r="S291" s="77">
        <f t="shared" si="178"/>
        <v>0</v>
      </c>
      <c r="T291" s="77">
        <f t="shared" si="178"/>
        <v>0</v>
      </c>
      <c r="U291" s="77">
        <f t="shared" si="178"/>
        <v>0</v>
      </c>
      <c r="V291" s="77">
        <f t="shared" si="178"/>
        <v>0</v>
      </c>
      <c r="W291" s="77">
        <f t="shared" si="178"/>
        <v>0</v>
      </c>
      <c r="X291" s="77">
        <f t="shared" si="178"/>
        <v>0</v>
      </c>
      <c r="Y291" s="77">
        <f t="shared" si="178"/>
        <v>0</v>
      </c>
      <c r="Z291" s="77">
        <f t="shared" si="178"/>
        <v>0</v>
      </c>
      <c r="AA291" s="77">
        <f t="shared" si="178"/>
        <v>0</v>
      </c>
      <c r="AB291" s="77">
        <f t="shared" si="178"/>
        <v>0</v>
      </c>
      <c r="AC291" s="77">
        <f t="shared" si="178"/>
        <v>0</v>
      </c>
      <c r="AD291" s="77">
        <f t="shared" si="178"/>
        <v>0</v>
      </c>
      <c r="AE291" s="77">
        <f t="shared" si="178"/>
        <v>0</v>
      </c>
      <c r="AF291" s="77">
        <f t="shared" si="178"/>
        <v>0</v>
      </c>
      <c r="AG291" s="77">
        <f t="shared" si="178"/>
        <v>0</v>
      </c>
      <c r="AH291" s="77">
        <f t="shared" si="178"/>
        <v>0</v>
      </c>
      <c r="AI291" s="77">
        <f t="shared" si="178"/>
        <v>0</v>
      </c>
      <c r="AJ291" s="77">
        <f t="shared" si="178"/>
        <v>0</v>
      </c>
      <c r="AK291" s="77">
        <f t="shared" si="178"/>
        <v>0</v>
      </c>
      <c r="AL291" s="77">
        <f t="shared" si="178"/>
        <v>0</v>
      </c>
      <c r="AM291" s="77">
        <f t="shared" si="178"/>
        <v>0</v>
      </c>
      <c r="AN291" s="77">
        <f t="shared" si="178"/>
        <v>0</v>
      </c>
      <c r="AO291" s="77">
        <f t="shared" si="178"/>
        <v>0</v>
      </c>
      <c r="AP291" s="77">
        <f t="shared" si="178"/>
        <v>0</v>
      </c>
      <c r="AQ291" s="77">
        <f t="shared" si="178"/>
        <v>0</v>
      </c>
      <c r="AR291" s="77">
        <f t="shared" si="178"/>
        <v>0</v>
      </c>
      <c r="AS291" s="77">
        <f t="shared" si="178"/>
        <v>0</v>
      </c>
      <c r="AT291" s="77">
        <f t="shared" si="178"/>
        <v>0</v>
      </c>
      <c r="AU291" s="77">
        <f t="shared" si="178"/>
        <v>0</v>
      </c>
      <c r="AV291" s="77">
        <f t="shared" si="178"/>
        <v>0</v>
      </c>
      <c r="AW291" s="77">
        <f t="shared" si="178"/>
        <v>0</v>
      </c>
      <c r="AX291" s="77">
        <f t="shared" si="178"/>
        <v>0</v>
      </c>
      <c r="AY291" s="77">
        <f t="shared" si="178"/>
        <v>0</v>
      </c>
      <c r="AZ291" s="77">
        <f t="shared" si="178"/>
        <v>0</v>
      </c>
      <c r="BA291" s="77">
        <f t="shared" si="178"/>
        <v>0</v>
      </c>
      <c r="BB291" s="77">
        <f t="shared" si="178"/>
        <v>0</v>
      </c>
      <c r="BC291" s="77">
        <f t="shared" si="178"/>
        <v>0</v>
      </c>
      <c r="BD291" s="77">
        <f t="shared" si="178"/>
        <v>0</v>
      </c>
      <c r="BE291" s="77">
        <f t="shared" si="178"/>
        <v>0</v>
      </c>
      <c r="BF291" s="77">
        <f t="shared" si="178"/>
        <v>0</v>
      </c>
      <c r="BG291" s="77">
        <f t="shared" si="178"/>
        <v>0</v>
      </c>
      <c r="BH291" s="77">
        <f t="shared" si="178"/>
        <v>0</v>
      </c>
      <c r="BI291" s="77">
        <f t="shared" si="178"/>
        <v>0</v>
      </c>
      <c r="BJ291" s="77">
        <f t="shared" si="178"/>
        <v>0</v>
      </c>
      <c r="BK291" s="77">
        <f t="shared" si="178"/>
        <v>0</v>
      </c>
      <c r="BL291" s="77">
        <f t="shared" si="178"/>
        <v>0</v>
      </c>
      <c r="BM291" s="77">
        <f t="shared" si="178"/>
        <v>0</v>
      </c>
      <c r="BN291" s="77">
        <f t="shared" si="178"/>
        <v>0</v>
      </c>
      <c r="BO291" s="77">
        <f t="shared" si="178"/>
        <v>0</v>
      </c>
      <c r="BP291" s="77">
        <f t="shared" si="178"/>
        <v>0</v>
      </c>
      <c r="BQ291" s="77">
        <f t="shared" si="178"/>
        <v>0</v>
      </c>
      <c r="BR291" s="77">
        <f t="shared" si="178"/>
        <v>0</v>
      </c>
      <c r="BS291" s="77">
        <f t="shared" si="178"/>
        <v>0</v>
      </c>
      <c r="BT291" s="77">
        <f t="shared" si="178"/>
        <v>0</v>
      </c>
      <c r="BU291" s="77">
        <f t="shared" si="178"/>
        <v>0</v>
      </c>
      <c r="BV291" s="77">
        <f t="shared" si="178"/>
        <v>0</v>
      </c>
      <c r="BW291" s="77">
        <f t="shared" si="178"/>
        <v>0</v>
      </c>
      <c r="BX291" s="77">
        <f t="shared" si="178"/>
        <v>0</v>
      </c>
      <c r="BY291" s="77">
        <f t="shared" si="178"/>
        <v>0</v>
      </c>
      <c r="BZ291" s="77">
        <f t="shared" si="178"/>
        <v>0</v>
      </c>
      <c r="CA291" s="77">
        <f t="shared" si="178"/>
        <v>0</v>
      </c>
      <c r="CB291" s="77">
        <f t="shared" si="178"/>
        <v>0</v>
      </c>
      <c r="CC291" s="77">
        <f t="shared" si="178"/>
        <v>0</v>
      </c>
      <c r="CD291" s="77">
        <f t="shared" si="178"/>
        <v>0</v>
      </c>
      <c r="CE291" s="77">
        <f t="shared" si="178"/>
        <v>0</v>
      </c>
      <c r="CF291" s="77">
        <f t="shared" si="178"/>
        <v>0</v>
      </c>
      <c r="CG291" s="78">
        <f t="shared" si="178"/>
        <v>0</v>
      </c>
      <c r="CH291" s="9">
        <v>1</v>
      </c>
      <c r="CI291" s="10"/>
      <c r="CK291" s="46">
        <f t="shared" si="171"/>
        <v>0</v>
      </c>
    </row>
    <row r="292" spans="1:89" s="46" customFormat="1" ht="14.1" customHeight="1" x14ac:dyDescent="0.3">
      <c r="A292" s="47">
        <f t="shared" si="167"/>
        <v>291</v>
      </c>
      <c r="B292" s="61"/>
      <c r="C292" s="61"/>
      <c r="D292" s="61"/>
      <c r="E292" s="61"/>
      <c r="F292" s="79"/>
      <c r="G292" s="63" t="s">
        <v>37</v>
      </c>
      <c r="H292" s="82" t="s">
        <v>173</v>
      </c>
      <c r="I292" s="61"/>
      <c r="J292" s="53">
        <f t="shared" si="174"/>
        <v>0</v>
      </c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4"/>
      <c r="CH292" s="9">
        <v>1</v>
      </c>
      <c r="CI292" s="10"/>
    </row>
    <row r="293" spans="1:89" s="46" customFormat="1" ht="14.1" customHeight="1" x14ac:dyDescent="0.3">
      <c r="A293" s="47">
        <f t="shared" si="167"/>
        <v>292</v>
      </c>
      <c r="B293" s="61"/>
      <c r="C293" s="61"/>
      <c r="D293" s="61"/>
      <c r="E293" s="61"/>
      <c r="F293" s="79"/>
      <c r="G293" s="63" t="s">
        <v>50</v>
      </c>
      <c r="H293" s="82" t="s">
        <v>174</v>
      </c>
      <c r="I293" s="61"/>
      <c r="J293" s="53">
        <f t="shared" si="174"/>
        <v>0</v>
      </c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4"/>
      <c r="CH293" s="9"/>
      <c r="CI293" s="10"/>
      <c r="CK293" s="46">
        <f>IF(J294&gt;0,1,0)</f>
        <v>0</v>
      </c>
    </row>
    <row r="294" spans="1:89" s="46" customFormat="1" ht="14.1" customHeight="1" x14ac:dyDescent="0.3">
      <c r="A294" s="47">
        <f t="shared" si="167"/>
        <v>293</v>
      </c>
      <c r="B294" s="61"/>
      <c r="C294" s="61"/>
      <c r="D294" s="61"/>
      <c r="E294" s="61"/>
      <c r="F294" s="79"/>
      <c r="G294" s="63" t="s">
        <v>39</v>
      </c>
      <c r="H294" s="82" t="s">
        <v>175</v>
      </c>
      <c r="I294" s="61"/>
      <c r="J294" s="53">
        <f t="shared" si="174"/>
        <v>0</v>
      </c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4"/>
      <c r="CH294" s="9"/>
      <c r="CI294" s="10"/>
      <c r="CK294" s="46">
        <f>IF(J295&gt;0,1,0)</f>
        <v>0</v>
      </c>
    </row>
    <row r="295" spans="1:89" s="46" customFormat="1" ht="14.1" customHeight="1" x14ac:dyDescent="0.3">
      <c r="A295" s="47">
        <f t="shared" si="167"/>
        <v>294</v>
      </c>
      <c r="B295" s="61"/>
      <c r="C295" s="61"/>
      <c r="D295" s="61"/>
      <c r="E295" s="61"/>
      <c r="F295" s="79"/>
      <c r="G295" s="63" t="s">
        <v>41</v>
      </c>
      <c r="H295" s="82" t="s">
        <v>176</v>
      </c>
      <c r="I295" s="61"/>
      <c r="J295" s="53">
        <f t="shared" si="174"/>
        <v>0</v>
      </c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4"/>
      <c r="CH295" s="9"/>
      <c r="CI295" s="10"/>
      <c r="CK295" s="46">
        <f>IF(J296&gt;0,1,0)</f>
        <v>0</v>
      </c>
    </row>
    <row r="296" spans="1:89" s="46" customFormat="1" ht="14.1" customHeight="1" x14ac:dyDescent="0.3">
      <c r="A296" s="47">
        <f t="shared" si="167"/>
        <v>295</v>
      </c>
      <c r="B296" s="61"/>
      <c r="C296" s="61"/>
      <c r="D296" s="61"/>
      <c r="E296" s="61"/>
      <c r="F296" s="79"/>
      <c r="G296" s="63" t="s">
        <v>43</v>
      </c>
      <c r="H296" s="82" t="s">
        <v>177</v>
      </c>
      <c r="I296" s="61"/>
      <c r="J296" s="53">
        <f t="shared" si="174"/>
        <v>0</v>
      </c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4"/>
      <c r="CH296" s="9">
        <f>LEN(H297)</f>
        <v>14</v>
      </c>
      <c r="CI296" s="10"/>
      <c r="CK296" s="46">
        <f>IF(J297&gt;0,1,0)</f>
        <v>0</v>
      </c>
    </row>
    <row r="297" spans="1:89" s="46" customFormat="1" ht="14.1" customHeight="1" x14ac:dyDescent="0.3">
      <c r="A297" s="47">
        <f t="shared" si="167"/>
        <v>296</v>
      </c>
      <c r="B297" s="61"/>
      <c r="C297" s="61"/>
      <c r="D297" s="61"/>
      <c r="E297" s="61"/>
      <c r="F297" s="79"/>
      <c r="G297" s="63" t="s">
        <v>45</v>
      </c>
      <c r="H297" s="82" t="s">
        <v>178</v>
      </c>
      <c r="I297" s="61"/>
      <c r="J297" s="53">
        <f t="shared" si="174"/>
        <v>0</v>
      </c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4"/>
      <c r="CH297" s="9"/>
      <c r="CI297" s="10"/>
    </row>
    <row r="298" spans="1:89" s="46" customFormat="1" ht="14.1" customHeight="1" x14ac:dyDescent="0.3">
      <c r="A298" s="47">
        <f t="shared" si="167"/>
        <v>297</v>
      </c>
      <c r="B298" s="61"/>
      <c r="C298" s="61"/>
      <c r="D298" s="61"/>
      <c r="E298" s="61"/>
      <c r="F298" s="79" t="s">
        <v>69</v>
      </c>
      <c r="G298" s="63" t="s">
        <v>180</v>
      </c>
      <c r="H298" s="82"/>
      <c r="I298" s="61"/>
      <c r="J298" s="53">
        <f t="shared" si="174"/>
        <v>0</v>
      </c>
      <c r="K298" s="77">
        <f>SUM(K299:K304)</f>
        <v>0</v>
      </c>
      <c r="L298" s="77">
        <f t="shared" ref="L298:CG298" si="179">SUM(L299:L304)</f>
        <v>0</v>
      </c>
      <c r="M298" s="77">
        <f t="shared" si="179"/>
        <v>0</v>
      </c>
      <c r="N298" s="77">
        <f t="shared" si="179"/>
        <v>0</v>
      </c>
      <c r="O298" s="77">
        <f t="shared" si="179"/>
        <v>0</v>
      </c>
      <c r="P298" s="77">
        <f t="shared" si="179"/>
        <v>0</v>
      </c>
      <c r="Q298" s="77">
        <f t="shared" si="179"/>
        <v>0</v>
      </c>
      <c r="R298" s="77">
        <f t="shared" si="179"/>
        <v>0</v>
      </c>
      <c r="S298" s="77">
        <f t="shared" si="179"/>
        <v>0</v>
      </c>
      <c r="T298" s="77">
        <f t="shared" si="179"/>
        <v>0</v>
      </c>
      <c r="U298" s="77">
        <f t="shared" si="179"/>
        <v>0</v>
      </c>
      <c r="V298" s="77">
        <f t="shared" si="179"/>
        <v>0</v>
      </c>
      <c r="W298" s="77">
        <f t="shared" si="179"/>
        <v>0</v>
      </c>
      <c r="X298" s="77">
        <f t="shared" si="179"/>
        <v>0</v>
      </c>
      <c r="Y298" s="77">
        <f t="shared" si="179"/>
        <v>0</v>
      </c>
      <c r="Z298" s="77">
        <f t="shared" si="179"/>
        <v>0</v>
      </c>
      <c r="AA298" s="77">
        <f t="shared" si="179"/>
        <v>0</v>
      </c>
      <c r="AB298" s="77">
        <f t="shared" si="179"/>
        <v>0</v>
      </c>
      <c r="AC298" s="77">
        <f t="shared" si="179"/>
        <v>0</v>
      </c>
      <c r="AD298" s="77">
        <f t="shared" si="179"/>
        <v>0</v>
      </c>
      <c r="AE298" s="77">
        <f t="shared" si="179"/>
        <v>0</v>
      </c>
      <c r="AF298" s="77">
        <f t="shared" si="179"/>
        <v>0</v>
      </c>
      <c r="AG298" s="77">
        <f t="shared" si="179"/>
        <v>0</v>
      </c>
      <c r="AH298" s="77">
        <f t="shared" si="179"/>
        <v>0</v>
      </c>
      <c r="AI298" s="77">
        <f t="shared" si="179"/>
        <v>0</v>
      </c>
      <c r="AJ298" s="77">
        <f t="shared" si="179"/>
        <v>0</v>
      </c>
      <c r="AK298" s="77">
        <f t="shared" si="179"/>
        <v>0</v>
      </c>
      <c r="AL298" s="77">
        <f t="shared" si="179"/>
        <v>0</v>
      </c>
      <c r="AM298" s="77">
        <f t="shared" si="179"/>
        <v>0</v>
      </c>
      <c r="AN298" s="77">
        <f t="shared" si="179"/>
        <v>0</v>
      </c>
      <c r="AO298" s="77">
        <f t="shared" si="179"/>
        <v>0</v>
      </c>
      <c r="AP298" s="77">
        <f t="shared" si="179"/>
        <v>0</v>
      </c>
      <c r="AQ298" s="77">
        <f t="shared" si="179"/>
        <v>0</v>
      </c>
      <c r="AR298" s="77">
        <f t="shared" si="179"/>
        <v>0</v>
      </c>
      <c r="AS298" s="77">
        <f t="shared" si="179"/>
        <v>0</v>
      </c>
      <c r="AT298" s="77">
        <f t="shared" si="179"/>
        <v>0</v>
      </c>
      <c r="AU298" s="77">
        <f t="shared" si="179"/>
        <v>0</v>
      </c>
      <c r="AV298" s="77">
        <f t="shared" si="179"/>
        <v>0</v>
      </c>
      <c r="AW298" s="77">
        <f t="shared" si="179"/>
        <v>0</v>
      </c>
      <c r="AX298" s="77">
        <f t="shared" si="179"/>
        <v>0</v>
      </c>
      <c r="AY298" s="77">
        <f t="shared" si="179"/>
        <v>0</v>
      </c>
      <c r="AZ298" s="77">
        <f t="shared" si="179"/>
        <v>0</v>
      </c>
      <c r="BA298" s="77">
        <f t="shared" si="179"/>
        <v>0</v>
      </c>
      <c r="BB298" s="77">
        <f t="shared" si="179"/>
        <v>0</v>
      </c>
      <c r="BC298" s="77">
        <f t="shared" si="179"/>
        <v>0</v>
      </c>
      <c r="BD298" s="77">
        <f t="shared" si="179"/>
        <v>0</v>
      </c>
      <c r="BE298" s="77">
        <f t="shared" si="179"/>
        <v>0</v>
      </c>
      <c r="BF298" s="77">
        <f t="shared" si="179"/>
        <v>0</v>
      </c>
      <c r="BG298" s="77">
        <f t="shared" si="179"/>
        <v>0</v>
      </c>
      <c r="BH298" s="77">
        <f t="shared" si="179"/>
        <v>0</v>
      </c>
      <c r="BI298" s="77">
        <f t="shared" si="179"/>
        <v>0</v>
      </c>
      <c r="BJ298" s="77">
        <f t="shared" si="179"/>
        <v>0</v>
      </c>
      <c r="BK298" s="77">
        <f t="shared" si="179"/>
        <v>0</v>
      </c>
      <c r="BL298" s="77">
        <f t="shared" si="179"/>
        <v>0</v>
      </c>
      <c r="BM298" s="77">
        <f t="shared" si="179"/>
        <v>0</v>
      </c>
      <c r="BN298" s="77">
        <f t="shared" si="179"/>
        <v>0</v>
      </c>
      <c r="BO298" s="77">
        <f t="shared" si="179"/>
        <v>0</v>
      </c>
      <c r="BP298" s="77">
        <f t="shared" si="179"/>
        <v>0</v>
      </c>
      <c r="BQ298" s="77">
        <f t="shared" si="179"/>
        <v>0</v>
      </c>
      <c r="BR298" s="77">
        <f t="shared" si="179"/>
        <v>0</v>
      </c>
      <c r="BS298" s="77">
        <f t="shared" si="179"/>
        <v>0</v>
      </c>
      <c r="BT298" s="77">
        <f t="shared" si="179"/>
        <v>0</v>
      </c>
      <c r="BU298" s="77">
        <f t="shared" si="179"/>
        <v>0</v>
      </c>
      <c r="BV298" s="77">
        <f t="shared" si="179"/>
        <v>0</v>
      </c>
      <c r="BW298" s="77">
        <f t="shared" si="179"/>
        <v>0</v>
      </c>
      <c r="BX298" s="77">
        <f t="shared" si="179"/>
        <v>0</v>
      </c>
      <c r="BY298" s="77">
        <f t="shared" si="179"/>
        <v>0</v>
      </c>
      <c r="BZ298" s="77">
        <f t="shared" si="179"/>
        <v>0</v>
      </c>
      <c r="CA298" s="77">
        <f t="shared" si="179"/>
        <v>0</v>
      </c>
      <c r="CB298" s="77">
        <f t="shared" si="179"/>
        <v>0</v>
      </c>
      <c r="CC298" s="77">
        <f t="shared" si="179"/>
        <v>0</v>
      </c>
      <c r="CD298" s="77">
        <f t="shared" si="179"/>
        <v>0</v>
      </c>
      <c r="CE298" s="77">
        <f t="shared" si="179"/>
        <v>0</v>
      </c>
      <c r="CF298" s="77">
        <f t="shared" si="179"/>
        <v>0</v>
      </c>
      <c r="CG298" s="78">
        <f t="shared" si="179"/>
        <v>0</v>
      </c>
      <c r="CH298" s="9"/>
      <c r="CI298" s="10"/>
    </row>
    <row r="299" spans="1:89" s="46" customFormat="1" ht="14.1" customHeight="1" x14ac:dyDescent="0.3">
      <c r="A299" s="47">
        <f t="shared" si="167"/>
        <v>298</v>
      </c>
      <c r="B299" s="61"/>
      <c r="C299" s="61"/>
      <c r="D299" s="61"/>
      <c r="E299" s="61"/>
      <c r="F299" s="79"/>
      <c r="G299" s="63" t="s">
        <v>37</v>
      </c>
      <c r="H299" s="82" t="s">
        <v>173</v>
      </c>
      <c r="I299" s="61"/>
      <c r="J299" s="53">
        <f t="shared" si="174"/>
        <v>0</v>
      </c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4"/>
      <c r="CH299" s="9"/>
      <c r="CI299" s="10"/>
    </row>
    <row r="300" spans="1:89" s="46" customFormat="1" ht="14.1" customHeight="1" x14ac:dyDescent="0.3">
      <c r="A300" s="47">
        <f t="shared" si="167"/>
        <v>299</v>
      </c>
      <c r="B300" s="61"/>
      <c r="C300" s="61"/>
      <c r="D300" s="61"/>
      <c r="E300" s="61"/>
      <c r="F300" s="79"/>
      <c r="G300" s="63" t="s">
        <v>50</v>
      </c>
      <c r="H300" s="82" t="s">
        <v>174</v>
      </c>
      <c r="I300" s="61"/>
      <c r="J300" s="53">
        <f t="shared" si="174"/>
        <v>0</v>
      </c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4"/>
      <c r="CH300" s="9"/>
      <c r="CI300" s="10"/>
    </row>
    <row r="301" spans="1:89" s="46" customFormat="1" ht="14.1" customHeight="1" x14ac:dyDescent="0.3">
      <c r="A301" s="47">
        <f t="shared" si="167"/>
        <v>300</v>
      </c>
      <c r="B301" s="61"/>
      <c r="C301" s="61"/>
      <c r="D301" s="61"/>
      <c r="E301" s="61"/>
      <c r="F301" s="79"/>
      <c r="G301" s="63" t="s">
        <v>39</v>
      </c>
      <c r="H301" s="82" t="s">
        <v>175</v>
      </c>
      <c r="I301" s="61"/>
      <c r="J301" s="53">
        <f t="shared" si="174"/>
        <v>0</v>
      </c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4"/>
      <c r="CH301" s="9"/>
      <c r="CI301" s="10"/>
      <c r="CK301" s="46">
        <f t="shared" ref="CK301:CK308" si="180">IF(J302&gt;0,1,0)</f>
        <v>0</v>
      </c>
    </row>
    <row r="302" spans="1:89" s="46" customFormat="1" ht="14.1" customHeight="1" x14ac:dyDescent="0.3">
      <c r="A302" s="47">
        <f t="shared" si="167"/>
        <v>301</v>
      </c>
      <c r="B302" s="61"/>
      <c r="C302" s="61"/>
      <c r="D302" s="61"/>
      <c r="E302" s="61"/>
      <c r="F302" s="79"/>
      <c r="G302" s="63" t="s">
        <v>41</v>
      </c>
      <c r="H302" s="82" t="s">
        <v>176</v>
      </c>
      <c r="I302" s="61"/>
      <c r="J302" s="53">
        <f t="shared" si="174"/>
        <v>0</v>
      </c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4"/>
      <c r="CH302" s="9">
        <f>LEN(H303)</f>
        <v>14</v>
      </c>
      <c r="CI302" s="10"/>
      <c r="CK302" s="46">
        <f t="shared" si="180"/>
        <v>0</v>
      </c>
    </row>
    <row r="303" spans="1:89" s="46" customFormat="1" ht="14.1" customHeight="1" x14ac:dyDescent="0.3">
      <c r="A303" s="47">
        <f t="shared" si="167"/>
        <v>302</v>
      </c>
      <c r="B303" s="61"/>
      <c r="C303" s="61"/>
      <c r="D303" s="61"/>
      <c r="E303" s="61"/>
      <c r="F303" s="79"/>
      <c r="G303" s="63" t="s">
        <v>43</v>
      </c>
      <c r="H303" s="82" t="s">
        <v>177</v>
      </c>
      <c r="I303" s="61"/>
      <c r="J303" s="53">
        <f t="shared" si="174"/>
        <v>0</v>
      </c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4"/>
      <c r="CH303" s="9">
        <f>LEN(H304)</f>
        <v>14</v>
      </c>
      <c r="CI303" s="10"/>
      <c r="CK303" s="46">
        <f t="shared" si="180"/>
        <v>0</v>
      </c>
    </row>
    <row r="304" spans="1:89" s="46" customFormat="1" ht="14.1" customHeight="1" x14ac:dyDescent="0.3">
      <c r="A304" s="47">
        <f t="shared" si="167"/>
        <v>303</v>
      </c>
      <c r="B304" s="61"/>
      <c r="C304" s="61"/>
      <c r="D304" s="61"/>
      <c r="E304" s="61"/>
      <c r="F304" s="79"/>
      <c r="G304" s="63" t="s">
        <v>45</v>
      </c>
      <c r="H304" s="82" t="s">
        <v>178</v>
      </c>
      <c r="I304" s="61"/>
      <c r="J304" s="53">
        <f t="shared" si="174"/>
        <v>0</v>
      </c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4"/>
      <c r="CH304" s="9">
        <f>LEN(H305)</f>
        <v>0</v>
      </c>
      <c r="CI304" s="10"/>
      <c r="CK304" s="46">
        <f t="shared" si="180"/>
        <v>0</v>
      </c>
    </row>
    <row r="305" spans="1:89" s="46" customFormat="1" ht="14.1" customHeight="1" x14ac:dyDescent="0.3">
      <c r="A305" s="47">
        <f t="shared" si="167"/>
        <v>304</v>
      </c>
      <c r="B305" s="61"/>
      <c r="C305" s="61"/>
      <c r="D305" s="61"/>
      <c r="E305" s="61"/>
      <c r="F305" s="79" t="s">
        <v>71</v>
      </c>
      <c r="G305" s="63" t="s">
        <v>181</v>
      </c>
      <c r="H305" s="82"/>
      <c r="I305" s="61"/>
      <c r="J305" s="53">
        <f t="shared" si="174"/>
        <v>0</v>
      </c>
      <c r="K305" s="77">
        <f>SUM(K306:K309)</f>
        <v>0</v>
      </c>
      <c r="L305" s="77">
        <f t="shared" ref="L305:CG305" si="181">SUM(L306:L309)</f>
        <v>0</v>
      </c>
      <c r="M305" s="77">
        <f t="shared" si="181"/>
        <v>0</v>
      </c>
      <c r="N305" s="77">
        <f t="shared" si="181"/>
        <v>0</v>
      </c>
      <c r="O305" s="77">
        <f t="shared" si="181"/>
        <v>0</v>
      </c>
      <c r="P305" s="77">
        <f t="shared" si="181"/>
        <v>0</v>
      </c>
      <c r="Q305" s="77">
        <f t="shared" si="181"/>
        <v>0</v>
      </c>
      <c r="R305" s="77">
        <f t="shared" si="181"/>
        <v>0</v>
      </c>
      <c r="S305" s="77">
        <f t="shared" si="181"/>
        <v>0</v>
      </c>
      <c r="T305" s="77">
        <f t="shared" si="181"/>
        <v>0</v>
      </c>
      <c r="U305" s="77">
        <f t="shared" si="181"/>
        <v>0</v>
      </c>
      <c r="V305" s="77">
        <f t="shared" si="181"/>
        <v>0</v>
      </c>
      <c r="W305" s="77">
        <f t="shared" si="181"/>
        <v>0</v>
      </c>
      <c r="X305" s="77">
        <f t="shared" si="181"/>
        <v>0</v>
      </c>
      <c r="Y305" s="77">
        <f t="shared" si="181"/>
        <v>0</v>
      </c>
      <c r="Z305" s="77">
        <f t="shared" si="181"/>
        <v>0</v>
      </c>
      <c r="AA305" s="77">
        <f t="shared" si="181"/>
        <v>0</v>
      </c>
      <c r="AB305" s="77">
        <f t="shared" si="181"/>
        <v>0</v>
      </c>
      <c r="AC305" s="77">
        <f t="shared" si="181"/>
        <v>0</v>
      </c>
      <c r="AD305" s="77">
        <f t="shared" si="181"/>
        <v>0</v>
      </c>
      <c r="AE305" s="77">
        <f t="shared" si="181"/>
        <v>0</v>
      </c>
      <c r="AF305" s="77">
        <f t="shared" si="181"/>
        <v>0</v>
      </c>
      <c r="AG305" s="77">
        <f t="shared" si="181"/>
        <v>0</v>
      </c>
      <c r="AH305" s="77">
        <f t="shared" si="181"/>
        <v>0</v>
      </c>
      <c r="AI305" s="77">
        <f t="shared" si="181"/>
        <v>0</v>
      </c>
      <c r="AJ305" s="77">
        <f t="shared" si="181"/>
        <v>0</v>
      </c>
      <c r="AK305" s="77">
        <f t="shared" si="181"/>
        <v>0</v>
      </c>
      <c r="AL305" s="77">
        <f t="shared" si="181"/>
        <v>0</v>
      </c>
      <c r="AM305" s="77">
        <f t="shared" si="181"/>
        <v>0</v>
      </c>
      <c r="AN305" s="77">
        <f t="shared" si="181"/>
        <v>0</v>
      </c>
      <c r="AO305" s="77">
        <f t="shared" si="181"/>
        <v>0</v>
      </c>
      <c r="AP305" s="77">
        <f t="shared" si="181"/>
        <v>0</v>
      </c>
      <c r="AQ305" s="77">
        <f t="shared" si="181"/>
        <v>0</v>
      </c>
      <c r="AR305" s="77">
        <f t="shared" si="181"/>
        <v>0</v>
      </c>
      <c r="AS305" s="77">
        <f t="shared" si="181"/>
        <v>0</v>
      </c>
      <c r="AT305" s="77">
        <f t="shared" si="181"/>
        <v>0</v>
      </c>
      <c r="AU305" s="77">
        <f t="shared" si="181"/>
        <v>0</v>
      </c>
      <c r="AV305" s="77">
        <f t="shared" si="181"/>
        <v>0</v>
      </c>
      <c r="AW305" s="77">
        <f t="shared" si="181"/>
        <v>0</v>
      </c>
      <c r="AX305" s="77">
        <f t="shared" si="181"/>
        <v>0</v>
      </c>
      <c r="AY305" s="77">
        <f t="shared" si="181"/>
        <v>0</v>
      </c>
      <c r="AZ305" s="77">
        <f t="shared" si="181"/>
        <v>0</v>
      </c>
      <c r="BA305" s="77">
        <f t="shared" si="181"/>
        <v>0</v>
      </c>
      <c r="BB305" s="77">
        <f t="shared" si="181"/>
        <v>0</v>
      </c>
      <c r="BC305" s="77">
        <f t="shared" si="181"/>
        <v>0</v>
      </c>
      <c r="BD305" s="77">
        <f t="shared" si="181"/>
        <v>0</v>
      </c>
      <c r="BE305" s="77">
        <f t="shared" si="181"/>
        <v>0</v>
      </c>
      <c r="BF305" s="77">
        <f t="shared" si="181"/>
        <v>0</v>
      </c>
      <c r="BG305" s="77">
        <f t="shared" si="181"/>
        <v>0</v>
      </c>
      <c r="BH305" s="77">
        <f t="shared" si="181"/>
        <v>0</v>
      </c>
      <c r="BI305" s="77">
        <f t="shared" si="181"/>
        <v>0</v>
      </c>
      <c r="BJ305" s="77">
        <f t="shared" si="181"/>
        <v>0</v>
      </c>
      <c r="BK305" s="77">
        <f t="shared" si="181"/>
        <v>0</v>
      </c>
      <c r="BL305" s="77">
        <f t="shared" si="181"/>
        <v>0</v>
      </c>
      <c r="BM305" s="77">
        <f t="shared" si="181"/>
        <v>0</v>
      </c>
      <c r="BN305" s="77">
        <f t="shared" si="181"/>
        <v>0</v>
      </c>
      <c r="BO305" s="77">
        <f t="shared" si="181"/>
        <v>0</v>
      </c>
      <c r="BP305" s="77">
        <f t="shared" si="181"/>
        <v>0</v>
      </c>
      <c r="BQ305" s="77">
        <f t="shared" si="181"/>
        <v>0</v>
      </c>
      <c r="BR305" s="77">
        <f t="shared" si="181"/>
        <v>0</v>
      </c>
      <c r="BS305" s="77">
        <f t="shared" si="181"/>
        <v>0</v>
      </c>
      <c r="BT305" s="77">
        <f t="shared" si="181"/>
        <v>0</v>
      </c>
      <c r="BU305" s="77">
        <f t="shared" si="181"/>
        <v>0</v>
      </c>
      <c r="BV305" s="77">
        <f t="shared" si="181"/>
        <v>0</v>
      </c>
      <c r="BW305" s="77">
        <f t="shared" si="181"/>
        <v>0</v>
      </c>
      <c r="BX305" s="77">
        <f t="shared" si="181"/>
        <v>0</v>
      </c>
      <c r="BY305" s="77">
        <f t="shared" si="181"/>
        <v>0</v>
      </c>
      <c r="BZ305" s="77">
        <f t="shared" si="181"/>
        <v>0</v>
      </c>
      <c r="CA305" s="77">
        <f t="shared" si="181"/>
        <v>0</v>
      </c>
      <c r="CB305" s="77">
        <f t="shared" si="181"/>
        <v>0</v>
      </c>
      <c r="CC305" s="77">
        <f t="shared" si="181"/>
        <v>0</v>
      </c>
      <c r="CD305" s="77">
        <f t="shared" si="181"/>
        <v>0</v>
      </c>
      <c r="CE305" s="77">
        <f t="shared" si="181"/>
        <v>0</v>
      </c>
      <c r="CF305" s="77">
        <f t="shared" si="181"/>
        <v>0</v>
      </c>
      <c r="CG305" s="78">
        <f t="shared" si="181"/>
        <v>0</v>
      </c>
      <c r="CH305" s="9">
        <f>LEN(H306)</f>
        <v>34</v>
      </c>
      <c r="CI305" s="10"/>
      <c r="CK305" s="46">
        <f t="shared" si="180"/>
        <v>0</v>
      </c>
    </row>
    <row r="306" spans="1:89" s="46" customFormat="1" ht="14.1" customHeight="1" x14ac:dyDescent="0.3">
      <c r="A306" s="47">
        <f t="shared" si="167"/>
        <v>305</v>
      </c>
      <c r="B306" s="61"/>
      <c r="C306" s="61"/>
      <c r="D306" s="61"/>
      <c r="E306" s="61"/>
      <c r="F306" s="79"/>
      <c r="G306" s="63" t="s">
        <v>37</v>
      </c>
      <c r="H306" s="82" t="str">
        <f>'[1]טופס 106 חודשי'!$H$305</f>
        <v>שכבת חוב (Tranch) בדירוג AA- ומעלה</v>
      </c>
      <c r="I306" s="61"/>
      <c r="J306" s="53">
        <f t="shared" si="174"/>
        <v>0</v>
      </c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4"/>
      <c r="CH306" s="9"/>
      <c r="CI306" s="10"/>
      <c r="CK306" s="46">
        <f t="shared" si="180"/>
        <v>0</v>
      </c>
    </row>
    <row r="307" spans="1:89" s="46" customFormat="1" ht="14.1" customHeight="1" x14ac:dyDescent="0.3">
      <c r="A307" s="47">
        <f t="shared" si="167"/>
        <v>306</v>
      </c>
      <c r="B307" s="61"/>
      <c r="C307" s="61"/>
      <c r="D307" s="61"/>
      <c r="E307" s="61"/>
      <c r="F307" s="79"/>
      <c r="G307" s="63" t="s">
        <v>50</v>
      </c>
      <c r="H307" s="82" t="str">
        <f>'[1]טופס 106 חודשי'!$H$306</f>
        <v xml:space="preserve">שכבת חוב (Tranch) בדירוג BBB- ועד A+ </v>
      </c>
      <c r="I307" s="61"/>
      <c r="J307" s="53">
        <f t="shared" si="174"/>
        <v>0</v>
      </c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4"/>
      <c r="CH307" s="9"/>
      <c r="CI307" s="10"/>
      <c r="CK307" s="46">
        <f t="shared" si="180"/>
        <v>0</v>
      </c>
    </row>
    <row r="308" spans="1:89" s="46" customFormat="1" ht="14.1" customHeight="1" x14ac:dyDescent="0.3">
      <c r="A308" s="47">
        <f t="shared" si="167"/>
        <v>307</v>
      </c>
      <c r="B308" s="61"/>
      <c r="C308" s="61"/>
      <c r="D308" s="61"/>
      <c r="E308" s="61"/>
      <c r="F308" s="79"/>
      <c r="G308" s="63" t="s">
        <v>39</v>
      </c>
      <c r="H308" s="82" t="str">
        <f>'[1]טופס 106 חודשי'!$H$307</f>
        <v>שכבת חוב (Tranch) בדירוג BB ומטה</v>
      </c>
      <c r="I308" s="61"/>
      <c r="J308" s="53">
        <f t="shared" si="174"/>
        <v>0</v>
      </c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4"/>
      <c r="CH308" s="9"/>
      <c r="CI308" s="10"/>
      <c r="CK308" s="46">
        <f t="shared" si="180"/>
        <v>0</v>
      </c>
    </row>
    <row r="309" spans="1:89" ht="14.1" customHeight="1" x14ac:dyDescent="0.3">
      <c r="A309" s="47">
        <f t="shared" si="167"/>
        <v>308</v>
      </c>
      <c r="B309" s="61"/>
      <c r="C309" s="61"/>
      <c r="D309" s="61"/>
      <c r="E309" s="61"/>
      <c r="F309" s="79"/>
      <c r="G309" s="63" t="s">
        <v>41</v>
      </c>
      <c r="H309" s="82" t="str">
        <f>'[1]טופס 106 חודשי'!$H$308</f>
        <v>שכבת הון (Equity Tranch)</v>
      </c>
      <c r="I309" s="61"/>
      <c r="J309" s="53">
        <f t="shared" si="174"/>
        <v>0</v>
      </c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4"/>
      <c r="CH309" s="18"/>
      <c r="CI309" s="19"/>
      <c r="CK309" s="46"/>
    </row>
    <row r="310" spans="1:89" ht="14.1" customHeight="1" x14ac:dyDescent="0.3">
      <c r="A310" s="47">
        <f t="shared" si="167"/>
        <v>309</v>
      </c>
      <c r="B310" s="61"/>
      <c r="C310" s="61"/>
      <c r="D310" s="61"/>
      <c r="E310" s="61"/>
      <c r="F310" s="76" t="s">
        <v>48</v>
      </c>
      <c r="G310" s="61"/>
      <c r="H310" s="61"/>
      <c r="I310" s="61"/>
      <c r="J310" s="108">
        <f t="shared" si="174"/>
        <v>0</v>
      </c>
      <c r="K310" s="109">
        <f>SUM(K311:K336)/2</f>
        <v>0</v>
      </c>
      <c r="L310" s="109">
        <f t="shared" ref="L310:CG310" si="182">SUM(L311:L336)/2</f>
        <v>0</v>
      </c>
      <c r="M310" s="109">
        <f t="shared" si="182"/>
        <v>0</v>
      </c>
      <c r="N310" s="109">
        <f t="shared" si="182"/>
        <v>0</v>
      </c>
      <c r="O310" s="109">
        <f t="shared" si="182"/>
        <v>0</v>
      </c>
      <c r="P310" s="109">
        <f t="shared" si="182"/>
        <v>0</v>
      </c>
      <c r="Q310" s="109">
        <f t="shared" si="182"/>
        <v>0</v>
      </c>
      <c r="R310" s="109">
        <f t="shared" si="182"/>
        <v>0</v>
      </c>
      <c r="S310" s="109">
        <f t="shared" si="182"/>
        <v>0</v>
      </c>
      <c r="T310" s="109">
        <f t="shared" si="182"/>
        <v>0</v>
      </c>
      <c r="U310" s="109">
        <f t="shared" si="182"/>
        <v>0</v>
      </c>
      <c r="V310" s="109">
        <f t="shared" si="182"/>
        <v>0</v>
      </c>
      <c r="W310" s="109">
        <f t="shared" si="182"/>
        <v>0</v>
      </c>
      <c r="X310" s="109">
        <f t="shared" si="182"/>
        <v>0</v>
      </c>
      <c r="Y310" s="109">
        <f t="shared" si="182"/>
        <v>0</v>
      </c>
      <c r="Z310" s="109">
        <f t="shared" si="182"/>
        <v>0</v>
      </c>
      <c r="AA310" s="109">
        <f t="shared" si="182"/>
        <v>0</v>
      </c>
      <c r="AB310" s="109">
        <f t="shared" si="182"/>
        <v>0</v>
      </c>
      <c r="AC310" s="109">
        <f t="shared" si="182"/>
        <v>0</v>
      </c>
      <c r="AD310" s="109">
        <f t="shared" si="182"/>
        <v>0</v>
      </c>
      <c r="AE310" s="109">
        <f t="shared" si="182"/>
        <v>0</v>
      </c>
      <c r="AF310" s="109">
        <f t="shared" si="182"/>
        <v>0</v>
      </c>
      <c r="AG310" s="109">
        <f t="shared" si="182"/>
        <v>0</v>
      </c>
      <c r="AH310" s="109">
        <f t="shared" si="182"/>
        <v>0</v>
      </c>
      <c r="AI310" s="109">
        <f t="shared" si="182"/>
        <v>0</v>
      </c>
      <c r="AJ310" s="109">
        <f t="shared" si="182"/>
        <v>0</v>
      </c>
      <c r="AK310" s="109">
        <f t="shared" si="182"/>
        <v>0</v>
      </c>
      <c r="AL310" s="109">
        <f t="shared" si="182"/>
        <v>0</v>
      </c>
      <c r="AM310" s="109">
        <f t="shared" si="182"/>
        <v>0</v>
      </c>
      <c r="AN310" s="109">
        <f t="shared" si="182"/>
        <v>0</v>
      </c>
      <c r="AO310" s="109">
        <f t="shared" si="182"/>
        <v>0</v>
      </c>
      <c r="AP310" s="109">
        <f t="shared" si="182"/>
        <v>0</v>
      </c>
      <c r="AQ310" s="109">
        <f t="shared" si="182"/>
        <v>0</v>
      </c>
      <c r="AR310" s="109">
        <f t="shared" si="182"/>
        <v>0</v>
      </c>
      <c r="AS310" s="109">
        <f t="shared" si="182"/>
        <v>0</v>
      </c>
      <c r="AT310" s="109">
        <f t="shared" si="182"/>
        <v>0</v>
      </c>
      <c r="AU310" s="109">
        <f t="shared" si="182"/>
        <v>0</v>
      </c>
      <c r="AV310" s="109">
        <f t="shared" si="182"/>
        <v>0</v>
      </c>
      <c r="AW310" s="109">
        <f t="shared" si="182"/>
        <v>0</v>
      </c>
      <c r="AX310" s="109">
        <f t="shared" si="182"/>
        <v>0</v>
      </c>
      <c r="AY310" s="109">
        <f t="shared" si="182"/>
        <v>0</v>
      </c>
      <c r="AZ310" s="109">
        <f t="shared" si="182"/>
        <v>0</v>
      </c>
      <c r="BA310" s="109">
        <f t="shared" si="182"/>
        <v>0</v>
      </c>
      <c r="BB310" s="109">
        <f t="shared" si="182"/>
        <v>0</v>
      </c>
      <c r="BC310" s="109">
        <f t="shared" ref="BC310:CF310" si="183">SUM(BC311:BC336)/2</f>
        <v>0</v>
      </c>
      <c r="BD310" s="109">
        <f t="shared" si="183"/>
        <v>0</v>
      </c>
      <c r="BE310" s="109">
        <f t="shared" si="183"/>
        <v>0</v>
      </c>
      <c r="BF310" s="109">
        <f t="shared" si="183"/>
        <v>0</v>
      </c>
      <c r="BG310" s="109">
        <f t="shared" si="183"/>
        <v>0</v>
      </c>
      <c r="BH310" s="109">
        <f t="shared" si="183"/>
        <v>0</v>
      </c>
      <c r="BI310" s="109">
        <f t="shared" si="183"/>
        <v>0</v>
      </c>
      <c r="BJ310" s="109">
        <f t="shared" si="183"/>
        <v>0</v>
      </c>
      <c r="BK310" s="109">
        <f t="shared" si="183"/>
        <v>0</v>
      </c>
      <c r="BL310" s="109">
        <f t="shared" si="183"/>
        <v>0</v>
      </c>
      <c r="BM310" s="109">
        <f t="shared" si="183"/>
        <v>0</v>
      </c>
      <c r="BN310" s="109">
        <f t="shared" si="183"/>
        <v>0</v>
      </c>
      <c r="BO310" s="109">
        <f t="shared" si="183"/>
        <v>0</v>
      </c>
      <c r="BP310" s="109">
        <f t="shared" si="183"/>
        <v>0</v>
      </c>
      <c r="BQ310" s="109">
        <f t="shared" si="183"/>
        <v>0</v>
      </c>
      <c r="BR310" s="109">
        <f t="shared" si="183"/>
        <v>0</v>
      </c>
      <c r="BS310" s="109">
        <f t="shared" si="183"/>
        <v>0</v>
      </c>
      <c r="BT310" s="109">
        <f t="shared" si="183"/>
        <v>0</v>
      </c>
      <c r="BU310" s="109">
        <f t="shared" si="183"/>
        <v>0</v>
      </c>
      <c r="BV310" s="109">
        <f t="shared" si="183"/>
        <v>0</v>
      </c>
      <c r="BW310" s="109">
        <f t="shared" si="183"/>
        <v>0</v>
      </c>
      <c r="BX310" s="109">
        <f t="shared" si="183"/>
        <v>0</v>
      </c>
      <c r="BY310" s="109">
        <f t="shared" si="183"/>
        <v>0</v>
      </c>
      <c r="BZ310" s="109">
        <f t="shared" si="183"/>
        <v>0</v>
      </c>
      <c r="CA310" s="109">
        <f t="shared" si="183"/>
        <v>0</v>
      </c>
      <c r="CB310" s="109">
        <f t="shared" si="183"/>
        <v>0</v>
      </c>
      <c r="CC310" s="109">
        <f t="shared" si="183"/>
        <v>0</v>
      </c>
      <c r="CD310" s="109">
        <f t="shared" si="183"/>
        <v>0</v>
      </c>
      <c r="CE310" s="109">
        <f t="shared" si="183"/>
        <v>0</v>
      </c>
      <c r="CF310" s="109">
        <f t="shared" si="183"/>
        <v>0</v>
      </c>
      <c r="CG310" s="109">
        <f t="shared" si="182"/>
        <v>0</v>
      </c>
      <c r="CH310" s="18"/>
      <c r="CI310" s="19"/>
      <c r="CK310" s="46"/>
    </row>
    <row r="311" spans="1:89" ht="14.1" customHeight="1" x14ac:dyDescent="0.3">
      <c r="A311" s="47">
        <f t="shared" si="167"/>
        <v>310</v>
      </c>
      <c r="B311" s="61"/>
      <c r="C311" s="61"/>
      <c r="D311" s="61"/>
      <c r="E311" s="61"/>
      <c r="F311" s="79" t="s">
        <v>35</v>
      </c>
      <c r="G311" s="80" t="s">
        <v>172</v>
      </c>
      <c r="H311" s="61"/>
      <c r="I311" s="61"/>
      <c r="J311" s="53">
        <f t="shared" si="174"/>
        <v>0</v>
      </c>
      <c r="K311" s="77">
        <f>SUM(K312:K317)</f>
        <v>0</v>
      </c>
      <c r="L311" s="77">
        <f t="shared" ref="L311:CG311" si="184">SUM(L312:L317)</f>
        <v>0</v>
      </c>
      <c r="M311" s="77">
        <f t="shared" si="184"/>
        <v>0</v>
      </c>
      <c r="N311" s="77">
        <f t="shared" si="184"/>
        <v>0</v>
      </c>
      <c r="O311" s="77">
        <f t="shared" si="184"/>
        <v>0</v>
      </c>
      <c r="P311" s="77">
        <f t="shared" si="184"/>
        <v>0</v>
      </c>
      <c r="Q311" s="77">
        <f t="shared" si="184"/>
        <v>0</v>
      </c>
      <c r="R311" s="77">
        <f t="shared" si="184"/>
        <v>0</v>
      </c>
      <c r="S311" s="77">
        <f t="shared" si="184"/>
        <v>0</v>
      </c>
      <c r="T311" s="77">
        <f t="shared" si="184"/>
        <v>0</v>
      </c>
      <c r="U311" s="77">
        <f t="shared" si="184"/>
        <v>0</v>
      </c>
      <c r="V311" s="77">
        <f t="shared" si="184"/>
        <v>0</v>
      </c>
      <c r="W311" s="77">
        <f t="shared" si="184"/>
        <v>0</v>
      </c>
      <c r="X311" s="77">
        <f t="shared" si="184"/>
        <v>0</v>
      </c>
      <c r="Y311" s="77">
        <f t="shared" si="184"/>
        <v>0</v>
      </c>
      <c r="Z311" s="77">
        <f t="shared" si="184"/>
        <v>0</v>
      </c>
      <c r="AA311" s="77">
        <f t="shared" si="184"/>
        <v>0</v>
      </c>
      <c r="AB311" s="77">
        <f t="shared" si="184"/>
        <v>0</v>
      </c>
      <c r="AC311" s="77">
        <f t="shared" si="184"/>
        <v>0</v>
      </c>
      <c r="AD311" s="77">
        <f t="shared" si="184"/>
        <v>0</v>
      </c>
      <c r="AE311" s="77">
        <f t="shared" si="184"/>
        <v>0</v>
      </c>
      <c r="AF311" s="77">
        <f t="shared" si="184"/>
        <v>0</v>
      </c>
      <c r="AG311" s="77">
        <f t="shared" si="184"/>
        <v>0</v>
      </c>
      <c r="AH311" s="77">
        <f t="shared" si="184"/>
        <v>0</v>
      </c>
      <c r="AI311" s="77">
        <f t="shared" si="184"/>
        <v>0</v>
      </c>
      <c r="AJ311" s="77">
        <f t="shared" si="184"/>
        <v>0</v>
      </c>
      <c r="AK311" s="77">
        <f t="shared" si="184"/>
        <v>0</v>
      </c>
      <c r="AL311" s="77">
        <f t="shared" si="184"/>
        <v>0</v>
      </c>
      <c r="AM311" s="77">
        <f t="shared" si="184"/>
        <v>0</v>
      </c>
      <c r="AN311" s="77">
        <f t="shared" si="184"/>
        <v>0</v>
      </c>
      <c r="AO311" s="77">
        <f t="shared" si="184"/>
        <v>0</v>
      </c>
      <c r="AP311" s="77">
        <f t="shared" si="184"/>
        <v>0</v>
      </c>
      <c r="AQ311" s="77">
        <f t="shared" si="184"/>
        <v>0</v>
      </c>
      <c r="AR311" s="77">
        <f t="shared" si="184"/>
        <v>0</v>
      </c>
      <c r="AS311" s="77">
        <f t="shared" si="184"/>
        <v>0</v>
      </c>
      <c r="AT311" s="77">
        <f t="shared" si="184"/>
        <v>0</v>
      </c>
      <c r="AU311" s="77">
        <f t="shared" si="184"/>
        <v>0</v>
      </c>
      <c r="AV311" s="77">
        <f t="shared" si="184"/>
        <v>0</v>
      </c>
      <c r="AW311" s="77">
        <f t="shared" si="184"/>
        <v>0</v>
      </c>
      <c r="AX311" s="77">
        <f t="shared" si="184"/>
        <v>0</v>
      </c>
      <c r="AY311" s="77">
        <f t="shared" si="184"/>
        <v>0</v>
      </c>
      <c r="AZ311" s="77">
        <f t="shared" si="184"/>
        <v>0</v>
      </c>
      <c r="BA311" s="77">
        <f t="shared" si="184"/>
        <v>0</v>
      </c>
      <c r="BB311" s="77">
        <f t="shared" si="184"/>
        <v>0</v>
      </c>
      <c r="BC311" s="77">
        <f t="shared" si="184"/>
        <v>0</v>
      </c>
      <c r="BD311" s="77">
        <f t="shared" si="184"/>
        <v>0</v>
      </c>
      <c r="BE311" s="77">
        <f t="shared" si="184"/>
        <v>0</v>
      </c>
      <c r="BF311" s="77">
        <f t="shared" si="184"/>
        <v>0</v>
      </c>
      <c r="BG311" s="77">
        <f t="shared" si="184"/>
        <v>0</v>
      </c>
      <c r="BH311" s="77">
        <f t="shared" si="184"/>
        <v>0</v>
      </c>
      <c r="BI311" s="77">
        <f t="shared" si="184"/>
        <v>0</v>
      </c>
      <c r="BJ311" s="77">
        <f t="shared" si="184"/>
        <v>0</v>
      </c>
      <c r="BK311" s="77">
        <f t="shared" si="184"/>
        <v>0</v>
      </c>
      <c r="BL311" s="77">
        <f t="shared" si="184"/>
        <v>0</v>
      </c>
      <c r="BM311" s="77">
        <f t="shared" si="184"/>
        <v>0</v>
      </c>
      <c r="BN311" s="77">
        <f t="shared" si="184"/>
        <v>0</v>
      </c>
      <c r="BO311" s="77">
        <f t="shared" si="184"/>
        <v>0</v>
      </c>
      <c r="BP311" s="77">
        <f t="shared" si="184"/>
        <v>0</v>
      </c>
      <c r="BQ311" s="77">
        <f t="shared" si="184"/>
        <v>0</v>
      </c>
      <c r="BR311" s="77">
        <f t="shared" si="184"/>
        <v>0</v>
      </c>
      <c r="BS311" s="77">
        <f t="shared" si="184"/>
        <v>0</v>
      </c>
      <c r="BT311" s="77">
        <f t="shared" si="184"/>
        <v>0</v>
      </c>
      <c r="BU311" s="77">
        <f t="shared" si="184"/>
        <v>0</v>
      </c>
      <c r="BV311" s="77">
        <f t="shared" si="184"/>
        <v>0</v>
      </c>
      <c r="BW311" s="77">
        <f t="shared" si="184"/>
        <v>0</v>
      </c>
      <c r="BX311" s="77">
        <f t="shared" si="184"/>
        <v>0</v>
      </c>
      <c r="BY311" s="77">
        <f t="shared" si="184"/>
        <v>0</v>
      </c>
      <c r="BZ311" s="77">
        <f t="shared" si="184"/>
        <v>0</v>
      </c>
      <c r="CA311" s="77">
        <f t="shared" si="184"/>
        <v>0</v>
      </c>
      <c r="CB311" s="77">
        <f t="shared" si="184"/>
        <v>0</v>
      </c>
      <c r="CC311" s="77">
        <f t="shared" si="184"/>
        <v>0</v>
      </c>
      <c r="CD311" s="77">
        <f t="shared" si="184"/>
        <v>0</v>
      </c>
      <c r="CE311" s="77">
        <f t="shared" si="184"/>
        <v>0</v>
      </c>
      <c r="CF311" s="77">
        <f t="shared" si="184"/>
        <v>0</v>
      </c>
      <c r="CG311" s="78">
        <f t="shared" si="184"/>
        <v>0</v>
      </c>
      <c r="CH311" s="18"/>
      <c r="CI311" s="19"/>
      <c r="CK311" s="46"/>
    </row>
    <row r="312" spans="1:89" ht="14.1" customHeight="1" x14ac:dyDescent="0.3">
      <c r="A312" s="47">
        <f t="shared" si="167"/>
        <v>311</v>
      </c>
      <c r="B312" s="61"/>
      <c r="C312" s="61"/>
      <c r="D312" s="61"/>
      <c r="E312" s="61"/>
      <c r="F312" s="79"/>
      <c r="G312" s="63" t="s">
        <v>37</v>
      </c>
      <c r="H312" s="82" t="s">
        <v>173</v>
      </c>
      <c r="I312" s="61"/>
      <c r="J312" s="53">
        <f t="shared" si="174"/>
        <v>0</v>
      </c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18"/>
      <c r="CI312" s="19"/>
      <c r="CK312" s="46"/>
    </row>
    <row r="313" spans="1:89" ht="14.1" customHeight="1" x14ac:dyDescent="0.3">
      <c r="A313" s="47">
        <f t="shared" si="167"/>
        <v>312</v>
      </c>
      <c r="B313" s="61"/>
      <c r="C313" s="61"/>
      <c r="D313" s="61"/>
      <c r="E313" s="61"/>
      <c r="F313" s="79"/>
      <c r="G313" s="63" t="s">
        <v>50</v>
      </c>
      <c r="H313" s="82" t="s">
        <v>174</v>
      </c>
      <c r="I313" s="61"/>
      <c r="J313" s="53">
        <f t="shared" si="174"/>
        <v>0</v>
      </c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18"/>
      <c r="CI313" s="19"/>
      <c r="CK313" s="46"/>
    </row>
    <row r="314" spans="1:89" ht="14.1" customHeight="1" x14ac:dyDescent="0.3">
      <c r="A314" s="47">
        <f t="shared" si="167"/>
        <v>313</v>
      </c>
      <c r="B314" s="61"/>
      <c r="C314" s="61"/>
      <c r="D314" s="61"/>
      <c r="E314" s="61"/>
      <c r="F314" s="79"/>
      <c r="G314" s="63" t="s">
        <v>39</v>
      </c>
      <c r="H314" s="82" t="s">
        <v>175</v>
      </c>
      <c r="I314" s="61"/>
      <c r="J314" s="53">
        <f t="shared" si="174"/>
        <v>0</v>
      </c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18"/>
      <c r="CI314" s="19"/>
      <c r="CK314" s="46"/>
    </row>
    <row r="315" spans="1:89" ht="14.1" customHeight="1" x14ac:dyDescent="0.3">
      <c r="A315" s="47">
        <f t="shared" si="167"/>
        <v>314</v>
      </c>
      <c r="B315" s="61"/>
      <c r="C315" s="61"/>
      <c r="D315" s="61"/>
      <c r="E315" s="61"/>
      <c r="F315" s="79"/>
      <c r="G315" s="63" t="s">
        <v>41</v>
      </c>
      <c r="H315" s="82" t="s">
        <v>176</v>
      </c>
      <c r="I315" s="61"/>
      <c r="J315" s="53">
        <f t="shared" si="174"/>
        <v>0</v>
      </c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18"/>
      <c r="CI315" s="19"/>
      <c r="CK315" s="46"/>
    </row>
    <row r="316" spans="1:89" ht="14.1" customHeight="1" x14ac:dyDescent="0.3">
      <c r="A316" s="47">
        <f t="shared" si="167"/>
        <v>315</v>
      </c>
      <c r="B316" s="61"/>
      <c r="C316" s="61"/>
      <c r="D316" s="61"/>
      <c r="E316" s="61"/>
      <c r="F316" s="68"/>
      <c r="G316" s="63" t="s">
        <v>43</v>
      </c>
      <c r="H316" s="82" t="s">
        <v>177</v>
      </c>
      <c r="I316" s="63"/>
      <c r="J316" s="53">
        <f t="shared" si="174"/>
        <v>0</v>
      </c>
      <c r="K316" s="64"/>
      <c r="L316" s="83"/>
      <c r="M316" s="83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18"/>
      <c r="CI316" s="19"/>
      <c r="CK316" s="46"/>
    </row>
    <row r="317" spans="1:89" ht="14.1" customHeight="1" x14ac:dyDescent="0.3">
      <c r="A317" s="47">
        <f t="shared" si="167"/>
        <v>316</v>
      </c>
      <c r="B317" s="61"/>
      <c r="C317" s="61"/>
      <c r="D317" s="61"/>
      <c r="E317" s="61"/>
      <c r="F317" s="68"/>
      <c r="G317" s="63" t="s">
        <v>45</v>
      </c>
      <c r="H317" s="82" t="s">
        <v>178</v>
      </c>
      <c r="I317" s="63"/>
      <c r="J317" s="53">
        <f t="shared" si="174"/>
        <v>0</v>
      </c>
      <c r="K317" s="64"/>
      <c r="L317" s="83"/>
      <c r="M317" s="83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18"/>
      <c r="CI317" s="19"/>
      <c r="CK317" s="46"/>
    </row>
    <row r="318" spans="1:89" ht="14.1" customHeight="1" x14ac:dyDescent="0.3">
      <c r="A318" s="47">
        <f t="shared" si="167"/>
        <v>317</v>
      </c>
      <c r="B318" s="61"/>
      <c r="C318" s="61"/>
      <c r="D318" s="61"/>
      <c r="E318" s="61"/>
      <c r="F318" s="79" t="s">
        <v>47</v>
      </c>
      <c r="G318" s="80" t="s">
        <v>179</v>
      </c>
      <c r="H318" s="61"/>
      <c r="I318" s="61"/>
      <c r="J318" s="53">
        <f t="shared" si="174"/>
        <v>0</v>
      </c>
      <c r="K318" s="77">
        <f>SUM(K319:K324)</f>
        <v>0</v>
      </c>
      <c r="L318" s="77">
        <f t="shared" ref="L318:CG318" si="185">SUM(L319:L324)</f>
        <v>0</v>
      </c>
      <c r="M318" s="77">
        <f t="shared" si="185"/>
        <v>0</v>
      </c>
      <c r="N318" s="77">
        <f t="shared" si="185"/>
        <v>0</v>
      </c>
      <c r="O318" s="77">
        <f t="shared" si="185"/>
        <v>0</v>
      </c>
      <c r="P318" s="77">
        <f t="shared" si="185"/>
        <v>0</v>
      </c>
      <c r="Q318" s="77">
        <f t="shared" si="185"/>
        <v>0</v>
      </c>
      <c r="R318" s="77">
        <f t="shared" si="185"/>
        <v>0</v>
      </c>
      <c r="S318" s="77">
        <f t="shared" si="185"/>
        <v>0</v>
      </c>
      <c r="T318" s="77">
        <f t="shared" si="185"/>
        <v>0</v>
      </c>
      <c r="U318" s="77">
        <f t="shared" si="185"/>
        <v>0</v>
      </c>
      <c r="V318" s="77">
        <f t="shared" si="185"/>
        <v>0</v>
      </c>
      <c r="W318" s="77">
        <f t="shared" si="185"/>
        <v>0</v>
      </c>
      <c r="X318" s="77">
        <f t="shared" si="185"/>
        <v>0</v>
      </c>
      <c r="Y318" s="77">
        <f t="shared" si="185"/>
        <v>0</v>
      </c>
      <c r="Z318" s="77">
        <f t="shared" si="185"/>
        <v>0</v>
      </c>
      <c r="AA318" s="77">
        <f t="shared" si="185"/>
        <v>0</v>
      </c>
      <c r="AB318" s="77">
        <f t="shared" si="185"/>
        <v>0</v>
      </c>
      <c r="AC318" s="77">
        <f t="shared" si="185"/>
        <v>0</v>
      </c>
      <c r="AD318" s="77">
        <f t="shared" si="185"/>
        <v>0</v>
      </c>
      <c r="AE318" s="77">
        <f t="shared" si="185"/>
        <v>0</v>
      </c>
      <c r="AF318" s="77">
        <f t="shared" si="185"/>
        <v>0</v>
      </c>
      <c r="AG318" s="77">
        <f t="shared" si="185"/>
        <v>0</v>
      </c>
      <c r="AH318" s="77">
        <f t="shared" si="185"/>
        <v>0</v>
      </c>
      <c r="AI318" s="77">
        <f t="shared" si="185"/>
        <v>0</v>
      </c>
      <c r="AJ318" s="77">
        <f t="shared" si="185"/>
        <v>0</v>
      </c>
      <c r="AK318" s="77">
        <f t="shared" si="185"/>
        <v>0</v>
      </c>
      <c r="AL318" s="77">
        <f t="shared" si="185"/>
        <v>0</v>
      </c>
      <c r="AM318" s="77">
        <f t="shared" si="185"/>
        <v>0</v>
      </c>
      <c r="AN318" s="77">
        <f t="shared" si="185"/>
        <v>0</v>
      </c>
      <c r="AO318" s="77">
        <f t="shared" si="185"/>
        <v>0</v>
      </c>
      <c r="AP318" s="77">
        <f t="shared" si="185"/>
        <v>0</v>
      </c>
      <c r="AQ318" s="77">
        <f t="shared" si="185"/>
        <v>0</v>
      </c>
      <c r="AR318" s="77">
        <f t="shared" si="185"/>
        <v>0</v>
      </c>
      <c r="AS318" s="77">
        <f t="shared" si="185"/>
        <v>0</v>
      </c>
      <c r="AT318" s="77">
        <f t="shared" si="185"/>
        <v>0</v>
      </c>
      <c r="AU318" s="77">
        <f t="shared" si="185"/>
        <v>0</v>
      </c>
      <c r="AV318" s="77">
        <f t="shared" si="185"/>
        <v>0</v>
      </c>
      <c r="AW318" s="77">
        <f t="shared" si="185"/>
        <v>0</v>
      </c>
      <c r="AX318" s="77">
        <f t="shared" si="185"/>
        <v>0</v>
      </c>
      <c r="AY318" s="77">
        <f t="shared" si="185"/>
        <v>0</v>
      </c>
      <c r="AZ318" s="77">
        <f t="shared" si="185"/>
        <v>0</v>
      </c>
      <c r="BA318" s="77">
        <f t="shared" si="185"/>
        <v>0</v>
      </c>
      <c r="BB318" s="77">
        <f t="shared" si="185"/>
        <v>0</v>
      </c>
      <c r="BC318" s="77">
        <f t="shared" si="185"/>
        <v>0</v>
      </c>
      <c r="BD318" s="77">
        <f t="shared" si="185"/>
        <v>0</v>
      </c>
      <c r="BE318" s="77">
        <f t="shared" si="185"/>
        <v>0</v>
      </c>
      <c r="BF318" s="77">
        <f t="shared" si="185"/>
        <v>0</v>
      </c>
      <c r="BG318" s="77">
        <f t="shared" si="185"/>
        <v>0</v>
      </c>
      <c r="BH318" s="77">
        <f t="shared" si="185"/>
        <v>0</v>
      </c>
      <c r="BI318" s="77">
        <f t="shared" si="185"/>
        <v>0</v>
      </c>
      <c r="BJ318" s="77">
        <f t="shared" si="185"/>
        <v>0</v>
      </c>
      <c r="BK318" s="77">
        <f t="shared" si="185"/>
        <v>0</v>
      </c>
      <c r="BL318" s="77">
        <f t="shared" si="185"/>
        <v>0</v>
      </c>
      <c r="BM318" s="77">
        <f t="shared" si="185"/>
        <v>0</v>
      </c>
      <c r="BN318" s="77">
        <f t="shared" si="185"/>
        <v>0</v>
      </c>
      <c r="BO318" s="77">
        <f t="shared" si="185"/>
        <v>0</v>
      </c>
      <c r="BP318" s="77">
        <f t="shared" si="185"/>
        <v>0</v>
      </c>
      <c r="BQ318" s="77">
        <f t="shared" si="185"/>
        <v>0</v>
      </c>
      <c r="BR318" s="77">
        <f t="shared" si="185"/>
        <v>0</v>
      </c>
      <c r="BS318" s="77">
        <f t="shared" si="185"/>
        <v>0</v>
      </c>
      <c r="BT318" s="77">
        <f t="shared" si="185"/>
        <v>0</v>
      </c>
      <c r="BU318" s="77">
        <f t="shared" si="185"/>
        <v>0</v>
      </c>
      <c r="BV318" s="77">
        <f t="shared" si="185"/>
        <v>0</v>
      </c>
      <c r="BW318" s="77">
        <f t="shared" si="185"/>
        <v>0</v>
      </c>
      <c r="BX318" s="77">
        <f t="shared" si="185"/>
        <v>0</v>
      </c>
      <c r="BY318" s="77">
        <f t="shared" si="185"/>
        <v>0</v>
      </c>
      <c r="BZ318" s="77">
        <f t="shared" si="185"/>
        <v>0</v>
      </c>
      <c r="CA318" s="77">
        <f t="shared" si="185"/>
        <v>0</v>
      </c>
      <c r="CB318" s="77">
        <f t="shared" si="185"/>
        <v>0</v>
      </c>
      <c r="CC318" s="77">
        <f t="shared" si="185"/>
        <v>0</v>
      </c>
      <c r="CD318" s="77">
        <f t="shared" si="185"/>
        <v>0</v>
      </c>
      <c r="CE318" s="77">
        <f t="shared" si="185"/>
        <v>0</v>
      </c>
      <c r="CF318" s="77">
        <f t="shared" si="185"/>
        <v>0</v>
      </c>
      <c r="CG318" s="78">
        <f t="shared" si="185"/>
        <v>0</v>
      </c>
      <c r="CH318" s="18"/>
      <c r="CI318" s="19"/>
      <c r="CK318" s="46"/>
    </row>
    <row r="319" spans="1:89" ht="14.1" customHeight="1" x14ac:dyDescent="0.3">
      <c r="A319" s="47">
        <f t="shared" si="167"/>
        <v>318</v>
      </c>
      <c r="B319" s="61"/>
      <c r="C319" s="61"/>
      <c r="D319" s="61"/>
      <c r="E319" s="61"/>
      <c r="F319" s="79"/>
      <c r="G319" s="63" t="s">
        <v>37</v>
      </c>
      <c r="H319" s="82" t="s">
        <v>173</v>
      </c>
      <c r="I319" s="61"/>
      <c r="J319" s="53">
        <f t="shared" si="174"/>
        <v>0</v>
      </c>
      <c r="K319" s="64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18"/>
      <c r="CI319" s="19"/>
      <c r="CK319" s="46"/>
    </row>
    <row r="320" spans="1:89" ht="14.1" customHeight="1" x14ac:dyDescent="0.3">
      <c r="A320" s="47">
        <f t="shared" si="167"/>
        <v>319</v>
      </c>
      <c r="B320" s="61"/>
      <c r="C320" s="61"/>
      <c r="D320" s="61"/>
      <c r="E320" s="61"/>
      <c r="F320" s="79"/>
      <c r="G320" s="63" t="s">
        <v>50</v>
      </c>
      <c r="H320" s="82" t="s">
        <v>174</v>
      </c>
      <c r="I320" s="61"/>
      <c r="J320" s="53">
        <f t="shared" si="174"/>
        <v>0</v>
      </c>
      <c r="K320" s="64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18"/>
      <c r="CI320" s="19"/>
      <c r="CK320" s="46"/>
    </row>
    <row r="321" spans="1:89" ht="14.1" customHeight="1" x14ac:dyDescent="0.3">
      <c r="A321" s="47">
        <f t="shared" si="167"/>
        <v>320</v>
      </c>
      <c r="B321" s="61"/>
      <c r="C321" s="61"/>
      <c r="D321" s="61"/>
      <c r="E321" s="61"/>
      <c r="F321" s="79"/>
      <c r="G321" s="63" t="s">
        <v>39</v>
      </c>
      <c r="H321" s="82" t="s">
        <v>175</v>
      </c>
      <c r="I321" s="61"/>
      <c r="J321" s="53">
        <f t="shared" si="174"/>
        <v>0</v>
      </c>
      <c r="K321" s="64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18"/>
      <c r="CI321" s="19"/>
      <c r="CK321" s="46"/>
    </row>
    <row r="322" spans="1:89" ht="14.1" customHeight="1" x14ac:dyDescent="0.3">
      <c r="A322" s="47">
        <f t="shared" si="167"/>
        <v>321</v>
      </c>
      <c r="B322" s="61"/>
      <c r="C322" s="61"/>
      <c r="D322" s="61"/>
      <c r="E322" s="61"/>
      <c r="F322" s="79"/>
      <c r="G322" s="63" t="s">
        <v>41</v>
      </c>
      <c r="H322" s="82" t="s">
        <v>176</v>
      </c>
      <c r="I322" s="61"/>
      <c r="J322" s="53">
        <f t="shared" si="174"/>
        <v>0</v>
      </c>
      <c r="K322" s="64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18"/>
      <c r="CI322" s="19"/>
      <c r="CK322" s="46"/>
    </row>
    <row r="323" spans="1:89" ht="14.1" customHeight="1" x14ac:dyDescent="0.3">
      <c r="A323" s="47">
        <f t="shared" si="167"/>
        <v>322</v>
      </c>
      <c r="B323" s="61"/>
      <c r="C323" s="61"/>
      <c r="D323" s="61"/>
      <c r="E323" s="61"/>
      <c r="F323" s="79"/>
      <c r="G323" s="63" t="s">
        <v>43</v>
      </c>
      <c r="H323" s="82" t="s">
        <v>177</v>
      </c>
      <c r="I323" s="63"/>
      <c r="J323" s="53">
        <f t="shared" si="174"/>
        <v>0</v>
      </c>
      <c r="K323" s="64"/>
      <c r="L323" s="83"/>
      <c r="M323" s="83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18"/>
      <c r="CI323" s="19"/>
      <c r="CK323" s="46"/>
    </row>
    <row r="324" spans="1:89" ht="14.1" customHeight="1" x14ac:dyDescent="0.3">
      <c r="A324" s="47">
        <f t="shared" si="167"/>
        <v>323</v>
      </c>
      <c r="B324" s="61"/>
      <c r="C324" s="61"/>
      <c r="D324" s="61"/>
      <c r="E324" s="61"/>
      <c r="F324" s="68"/>
      <c r="G324" s="63" t="s">
        <v>45</v>
      </c>
      <c r="H324" s="82" t="s">
        <v>178</v>
      </c>
      <c r="I324" s="63"/>
      <c r="J324" s="53">
        <f t="shared" si="174"/>
        <v>0</v>
      </c>
      <c r="K324" s="64"/>
      <c r="L324" s="83"/>
      <c r="M324" s="83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18"/>
      <c r="CI324" s="19"/>
      <c r="CK324" s="46"/>
    </row>
    <row r="325" spans="1:89" ht="14.1" customHeight="1" x14ac:dyDescent="0.3">
      <c r="A325" s="47">
        <f t="shared" si="167"/>
        <v>324</v>
      </c>
      <c r="B325" s="61"/>
      <c r="C325" s="61"/>
      <c r="D325" s="61"/>
      <c r="E325" s="61"/>
      <c r="F325" s="79" t="s">
        <v>69</v>
      </c>
      <c r="G325" s="80" t="s">
        <v>180</v>
      </c>
      <c r="H325" s="61"/>
      <c r="I325" s="61"/>
      <c r="J325" s="53">
        <f t="shared" si="174"/>
        <v>0</v>
      </c>
      <c r="K325" s="77">
        <f>SUM(K326:K331)</f>
        <v>0</v>
      </c>
      <c r="L325" s="77">
        <f t="shared" ref="L325:CG325" si="186">SUM(L326:L331)</f>
        <v>0</v>
      </c>
      <c r="M325" s="77">
        <f t="shared" si="186"/>
        <v>0</v>
      </c>
      <c r="N325" s="77">
        <f t="shared" si="186"/>
        <v>0</v>
      </c>
      <c r="O325" s="77">
        <f t="shared" si="186"/>
        <v>0</v>
      </c>
      <c r="P325" s="77">
        <f t="shared" si="186"/>
        <v>0</v>
      </c>
      <c r="Q325" s="77">
        <f t="shared" si="186"/>
        <v>0</v>
      </c>
      <c r="R325" s="77">
        <f t="shared" si="186"/>
        <v>0</v>
      </c>
      <c r="S325" s="77">
        <f t="shared" si="186"/>
        <v>0</v>
      </c>
      <c r="T325" s="77">
        <f t="shared" si="186"/>
        <v>0</v>
      </c>
      <c r="U325" s="77">
        <f t="shared" si="186"/>
        <v>0</v>
      </c>
      <c r="V325" s="77">
        <f t="shared" si="186"/>
        <v>0</v>
      </c>
      <c r="W325" s="77">
        <f t="shared" si="186"/>
        <v>0</v>
      </c>
      <c r="X325" s="77">
        <f t="shared" si="186"/>
        <v>0</v>
      </c>
      <c r="Y325" s="77">
        <f t="shared" si="186"/>
        <v>0</v>
      </c>
      <c r="Z325" s="77">
        <f t="shared" si="186"/>
        <v>0</v>
      </c>
      <c r="AA325" s="77">
        <f t="shared" si="186"/>
        <v>0</v>
      </c>
      <c r="AB325" s="77">
        <f t="shared" si="186"/>
        <v>0</v>
      </c>
      <c r="AC325" s="77">
        <f t="shared" si="186"/>
        <v>0</v>
      </c>
      <c r="AD325" s="77">
        <f t="shared" si="186"/>
        <v>0</v>
      </c>
      <c r="AE325" s="77">
        <f t="shared" si="186"/>
        <v>0</v>
      </c>
      <c r="AF325" s="77">
        <f t="shared" si="186"/>
        <v>0</v>
      </c>
      <c r="AG325" s="77">
        <f t="shared" si="186"/>
        <v>0</v>
      </c>
      <c r="AH325" s="77">
        <f t="shared" si="186"/>
        <v>0</v>
      </c>
      <c r="AI325" s="77">
        <f t="shared" si="186"/>
        <v>0</v>
      </c>
      <c r="AJ325" s="77">
        <f t="shared" si="186"/>
        <v>0</v>
      </c>
      <c r="AK325" s="77">
        <f t="shared" si="186"/>
        <v>0</v>
      </c>
      <c r="AL325" s="77">
        <f t="shared" si="186"/>
        <v>0</v>
      </c>
      <c r="AM325" s="77">
        <f t="shared" si="186"/>
        <v>0</v>
      </c>
      <c r="AN325" s="77">
        <f t="shared" si="186"/>
        <v>0</v>
      </c>
      <c r="AO325" s="77">
        <f t="shared" si="186"/>
        <v>0</v>
      </c>
      <c r="AP325" s="77">
        <f t="shared" si="186"/>
        <v>0</v>
      </c>
      <c r="AQ325" s="77">
        <f t="shared" si="186"/>
        <v>0</v>
      </c>
      <c r="AR325" s="77">
        <f t="shared" si="186"/>
        <v>0</v>
      </c>
      <c r="AS325" s="77">
        <f t="shared" si="186"/>
        <v>0</v>
      </c>
      <c r="AT325" s="77">
        <f t="shared" si="186"/>
        <v>0</v>
      </c>
      <c r="AU325" s="77">
        <f t="shared" si="186"/>
        <v>0</v>
      </c>
      <c r="AV325" s="77">
        <f t="shared" si="186"/>
        <v>0</v>
      </c>
      <c r="AW325" s="77">
        <f t="shared" si="186"/>
        <v>0</v>
      </c>
      <c r="AX325" s="77">
        <f t="shared" si="186"/>
        <v>0</v>
      </c>
      <c r="AY325" s="77">
        <f t="shared" si="186"/>
        <v>0</v>
      </c>
      <c r="AZ325" s="77">
        <f t="shared" si="186"/>
        <v>0</v>
      </c>
      <c r="BA325" s="77">
        <f t="shared" si="186"/>
        <v>0</v>
      </c>
      <c r="BB325" s="77">
        <f t="shared" si="186"/>
        <v>0</v>
      </c>
      <c r="BC325" s="77">
        <f t="shared" si="186"/>
        <v>0</v>
      </c>
      <c r="BD325" s="77">
        <f t="shared" si="186"/>
        <v>0</v>
      </c>
      <c r="BE325" s="77">
        <f t="shared" si="186"/>
        <v>0</v>
      </c>
      <c r="BF325" s="77">
        <f t="shared" si="186"/>
        <v>0</v>
      </c>
      <c r="BG325" s="77">
        <f t="shared" si="186"/>
        <v>0</v>
      </c>
      <c r="BH325" s="77">
        <f t="shared" si="186"/>
        <v>0</v>
      </c>
      <c r="BI325" s="77">
        <f t="shared" si="186"/>
        <v>0</v>
      </c>
      <c r="BJ325" s="77">
        <f t="shared" si="186"/>
        <v>0</v>
      </c>
      <c r="BK325" s="77">
        <f t="shared" si="186"/>
        <v>0</v>
      </c>
      <c r="BL325" s="77">
        <f t="shared" si="186"/>
        <v>0</v>
      </c>
      <c r="BM325" s="77">
        <f t="shared" si="186"/>
        <v>0</v>
      </c>
      <c r="BN325" s="77">
        <f t="shared" si="186"/>
        <v>0</v>
      </c>
      <c r="BO325" s="77">
        <f t="shared" si="186"/>
        <v>0</v>
      </c>
      <c r="BP325" s="77">
        <f t="shared" si="186"/>
        <v>0</v>
      </c>
      <c r="BQ325" s="77">
        <f t="shared" si="186"/>
        <v>0</v>
      </c>
      <c r="BR325" s="77">
        <f t="shared" si="186"/>
        <v>0</v>
      </c>
      <c r="BS325" s="77">
        <f t="shared" si="186"/>
        <v>0</v>
      </c>
      <c r="BT325" s="77">
        <f t="shared" si="186"/>
        <v>0</v>
      </c>
      <c r="BU325" s="77">
        <f t="shared" si="186"/>
        <v>0</v>
      </c>
      <c r="BV325" s="77">
        <f t="shared" si="186"/>
        <v>0</v>
      </c>
      <c r="BW325" s="77">
        <f t="shared" si="186"/>
        <v>0</v>
      </c>
      <c r="BX325" s="77">
        <f t="shared" si="186"/>
        <v>0</v>
      </c>
      <c r="BY325" s="77">
        <f t="shared" si="186"/>
        <v>0</v>
      </c>
      <c r="BZ325" s="77">
        <f t="shared" si="186"/>
        <v>0</v>
      </c>
      <c r="CA325" s="77">
        <f t="shared" si="186"/>
        <v>0</v>
      </c>
      <c r="CB325" s="77">
        <f t="shared" si="186"/>
        <v>0</v>
      </c>
      <c r="CC325" s="77">
        <f t="shared" si="186"/>
        <v>0</v>
      </c>
      <c r="CD325" s="77">
        <f t="shared" si="186"/>
        <v>0</v>
      </c>
      <c r="CE325" s="77">
        <f t="shared" si="186"/>
        <v>0</v>
      </c>
      <c r="CF325" s="77">
        <f t="shared" si="186"/>
        <v>0</v>
      </c>
      <c r="CG325" s="78">
        <f t="shared" si="186"/>
        <v>0</v>
      </c>
      <c r="CH325" s="18"/>
      <c r="CI325" s="19"/>
      <c r="CK325" s="46"/>
    </row>
    <row r="326" spans="1:89" ht="14.1" customHeight="1" x14ac:dyDescent="0.3">
      <c r="A326" s="47">
        <f t="shared" si="167"/>
        <v>325</v>
      </c>
      <c r="B326" s="61"/>
      <c r="C326" s="61"/>
      <c r="D326" s="61"/>
      <c r="E326" s="61"/>
      <c r="F326" s="79"/>
      <c r="G326" s="63" t="s">
        <v>37</v>
      </c>
      <c r="H326" s="82" t="s">
        <v>173</v>
      </c>
      <c r="I326" s="61"/>
      <c r="J326" s="53">
        <f t="shared" si="174"/>
        <v>0</v>
      </c>
      <c r="K326" s="64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18"/>
      <c r="CI326" s="19"/>
      <c r="CK326" s="46"/>
    </row>
    <row r="327" spans="1:89" ht="14.1" customHeight="1" x14ac:dyDescent="0.3">
      <c r="A327" s="47">
        <f t="shared" si="167"/>
        <v>326</v>
      </c>
      <c r="B327" s="61"/>
      <c r="C327" s="61"/>
      <c r="D327" s="61"/>
      <c r="E327" s="61"/>
      <c r="F327" s="79"/>
      <c r="G327" s="63" t="s">
        <v>50</v>
      </c>
      <c r="H327" s="82" t="s">
        <v>174</v>
      </c>
      <c r="I327" s="61"/>
      <c r="J327" s="53">
        <f t="shared" si="174"/>
        <v>0</v>
      </c>
      <c r="K327" s="64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18"/>
      <c r="CI327" s="19"/>
      <c r="CK327" s="46"/>
    </row>
    <row r="328" spans="1:89" ht="14.1" customHeight="1" x14ac:dyDescent="0.3">
      <c r="A328" s="47">
        <f t="shared" si="167"/>
        <v>327</v>
      </c>
      <c r="B328" s="61"/>
      <c r="C328" s="61"/>
      <c r="D328" s="61"/>
      <c r="E328" s="61"/>
      <c r="F328" s="79"/>
      <c r="G328" s="63" t="s">
        <v>39</v>
      </c>
      <c r="H328" s="82" t="s">
        <v>175</v>
      </c>
      <c r="I328" s="61"/>
      <c r="J328" s="53">
        <f t="shared" si="174"/>
        <v>0</v>
      </c>
      <c r="K328" s="64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18"/>
      <c r="CI328" s="19"/>
      <c r="CK328" s="46"/>
    </row>
    <row r="329" spans="1:89" ht="14.1" customHeight="1" x14ac:dyDescent="0.3">
      <c r="A329" s="47">
        <f t="shared" si="167"/>
        <v>328</v>
      </c>
      <c r="B329" s="61"/>
      <c r="C329" s="61"/>
      <c r="D329" s="61"/>
      <c r="E329" s="61"/>
      <c r="F329" s="79"/>
      <c r="G329" s="63" t="s">
        <v>41</v>
      </c>
      <c r="H329" s="82" t="s">
        <v>176</v>
      </c>
      <c r="I329" s="61"/>
      <c r="J329" s="53">
        <f t="shared" si="174"/>
        <v>0</v>
      </c>
      <c r="K329" s="64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18"/>
      <c r="CI329" s="19"/>
      <c r="CK329" s="46"/>
    </row>
    <row r="330" spans="1:89" ht="14.1" customHeight="1" x14ac:dyDescent="0.3">
      <c r="A330" s="47">
        <f t="shared" si="167"/>
        <v>329</v>
      </c>
      <c r="B330" s="61"/>
      <c r="C330" s="61"/>
      <c r="D330" s="61"/>
      <c r="E330" s="61"/>
      <c r="F330" s="68"/>
      <c r="G330" s="63" t="s">
        <v>43</v>
      </c>
      <c r="H330" s="82" t="s">
        <v>177</v>
      </c>
      <c r="I330" s="63"/>
      <c r="J330" s="53">
        <f t="shared" si="174"/>
        <v>0</v>
      </c>
      <c r="K330" s="64"/>
      <c r="L330" s="83"/>
      <c r="M330" s="83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18"/>
      <c r="CI330" s="19"/>
      <c r="CK330" s="46"/>
    </row>
    <row r="331" spans="1:89" ht="14.1" customHeight="1" x14ac:dyDescent="0.3">
      <c r="A331" s="47">
        <f t="shared" si="167"/>
        <v>330</v>
      </c>
      <c r="B331" s="61"/>
      <c r="C331" s="61"/>
      <c r="D331" s="61"/>
      <c r="E331" s="61"/>
      <c r="F331" s="68"/>
      <c r="G331" s="63" t="s">
        <v>45</v>
      </c>
      <c r="H331" s="82" t="s">
        <v>178</v>
      </c>
      <c r="I331" s="63"/>
      <c r="J331" s="53">
        <f t="shared" si="174"/>
        <v>0</v>
      </c>
      <c r="K331" s="64"/>
      <c r="L331" s="83"/>
      <c r="M331" s="83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18"/>
      <c r="CI331" s="19"/>
      <c r="CK331" s="46"/>
    </row>
    <row r="332" spans="1:89" ht="14.1" customHeight="1" x14ac:dyDescent="0.3">
      <c r="A332" s="47">
        <f t="shared" ref="A332:A395" si="187">A331+1</f>
        <v>331</v>
      </c>
      <c r="B332" s="61"/>
      <c r="C332" s="61"/>
      <c r="D332" s="61"/>
      <c r="E332" s="61"/>
      <c r="F332" s="79" t="s">
        <v>71</v>
      </c>
      <c r="G332" s="80" t="s">
        <v>181</v>
      </c>
      <c r="H332" s="61"/>
      <c r="I332" s="61"/>
      <c r="J332" s="53">
        <f t="shared" si="174"/>
        <v>0</v>
      </c>
      <c r="K332" s="77">
        <f>SUM(K333:K336)</f>
        <v>0</v>
      </c>
      <c r="L332" s="77">
        <f t="shared" ref="L332:CG332" si="188">SUM(L333:L336)</f>
        <v>0</v>
      </c>
      <c r="M332" s="77">
        <f t="shared" si="188"/>
        <v>0</v>
      </c>
      <c r="N332" s="77">
        <f t="shared" si="188"/>
        <v>0</v>
      </c>
      <c r="O332" s="77">
        <f t="shared" si="188"/>
        <v>0</v>
      </c>
      <c r="P332" s="77">
        <f t="shared" si="188"/>
        <v>0</v>
      </c>
      <c r="Q332" s="77">
        <f t="shared" si="188"/>
        <v>0</v>
      </c>
      <c r="R332" s="77">
        <f t="shared" si="188"/>
        <v>0</v>
      </c>
      <c r="S332" s="77">
        <f t="shared" si="188"/>
        <v>0</v>
      </c>
      <c r="T332" s="77">
        <f t="shared" si="188"/>
        <v>0</v>
      </c>
      <c r="U332" s="77">
        <f t="shared" si="188"/>
        <v>0</v>
      </c>
      <c r="V332" s="77">
        <f t="shared" si="188"/>
        <v>0</v>
      </c>
      <c r="W332" s="77">
        <f t="shared" si="188"/>
        <v>0</v>
      </c>
      <c r="X332" s="77">
        <f t="shared" si="188"/>
        <v>0</v>
      </c>
      <c r="Y332" s="77">
        <f t="shared" si="188"/>
        <v>0</v>
      </c>
      <c r="Z332" s="77">
        <f t="shared" si="188"/>
        <v>0</v>
      </c>
      <c r="AA332" s="77">
        <f t="shared" si="188"/>
        <v>0</v>
      </c>
      <c r="AB332" s="77">
        <f t="shared" si="188"/>
        <v>0</v>
      </c>
      <c r="AC332" s="77">
        <f t="shared" si="188"/>
        <v>0</v>
      </c>
      <c r="AD332" s="77">
        <f t="shared" si="188"/>
        <v>0</v>
      </c>
      <c r="AE332" s="77">
        <f t="shared" si="188"/>
        <v>0</v>
      </c>
      <c r="AF332" s="77">
        <f t="shared" si="188"/>
        <v>0</v>
      </c>
      <c r="AG332" s="77">
        <f t="shared" si="188"/>
        <v>0</v>
      </c>
      <c r="AH332" s="77">
        <f t="shared" si="188"/>
        <v>0</v>
      </c>
      <c r="AI332" s="77">
        <f t="shared" si="188"/>
        <v>0</v>
      </c>
      <c r="AJ332" s="77">
        <f t="shared" si="188"/>
        <v>0</v>
      </c>
      <c r="AK332" s="77">
        <f t="shared" si="188"/>
        <v>0</v>
      </c>
      <c r="AL332" s="77">
        <f t="shared" si="188"/>
        <v>0</v>
      </c>
      <c r="AM332" s="77">
        <f t="shared" si="188"/>
        <v>0</v>
      </c>
      <c r="AN332" s="77">
        <f t="shared" si="188"/>
        <v>0</v>
      </c>
      <c r="AO332" s="77">
        <f t="shared" si="188"/>
        <v>0</v>
      </c>
      <c r="AP332" s="77">
        <f t="shared" si="188"/>
        <v>0</v>
      </c>
      <c r="AQ332" s="77">
        <f t="shared" si="188"/>
        <v>0</v>
      </c>
      <c r="AR332" s="77">
        <f t="shared" si="188"/>
        <v>0</v>
      </c>
      <c r="AS332" s="77">
        <f t="shared" si="188"/>
        <v>0</v>
      </c>
      <c r="AT332" s="77">
        <f t="shared" si="188"/>
        <v>0</v>
      </c>
      <c r="AU332" s="77">
        <f t="shared" si="188"/>
        <v>0</v>
      </c>
      <c r="AV332" s="77">
        <f t="shared" si="188"/>
        <v>0</v>
      </c>
      <c r="AW332" s="77">
        <f t="shared" si="188"/>
        <v>0</v>
      </c>
      <c r="AX332" s="77">
        <f t="shared" si="188"/>
        <v>0</v>
      </c>
      <c r="AY332" s="77">
        <f t="shared" si="188"/>
        <v>0</v>
      </c>
      <c r="AZ332" s="77">
        <f t="shared" si="188"/>
        <v>0</v>
      </c>
      <c r="BA332" s="77">
        <f t="shared" si="188"/>
        <v>0</v>
      </c>
      <c r="BB332" s="77">
        <f t="shared" si="188"/>
        <v>0</v>
      </c>
      <c r="BC332" s="77">
        <f t="shared" si="188"/>
        <v>0</v>
      </c>
      <c r="BD332" s="77">
        <f t="shared" si="188"/>
        <v>0</v>
      </c>
      <c r="BE332" s="77">
        <f t="shared" si="188"/>
        <v>0</v>
      </c>
      <c r="BF332" s="77">
        <f t="shared" si="188"/>
        <v>0</v>
      </c>
      <c r="BG332" s="77">
        <f t="shared" si="188"/>
        <v>0</v>
      </c>
      <c r="BH332" s="77">
        <f t="shared" si="188"/>
        <v>0</v>
      </c>
      <c r="BI332" s="77">
        <f t="shared" si="188"/>
        <v>0</v>
      </c>
      <c r="BJ332" s="77">
        <f t="shared" si="188"/>
        <v>0</v>
      </c>
      <c r="BK332" s="77">
        <f t="shared" si="188"/>
        <v>0</v>
      </c>
      <c r="BL332" s="77">
        <f t="shared" si="188"/>
        <v>0</v>
      </c>
      <c r="BM332" s="77">
        <f t="shared" si="188"/>
        <v>0</v>
      </c>
      <c r="BN332" s="77">
        <f t="shared" si="188"/>
        <v>0</v>
      </c>
      <c r="BO332" s="77">
        <f t="shared" si="188"/>
        <v>0</v>
      </c>
      <c r="BP332" s="77">
        <f t="shared" si="188"/>
        <v>0</v>
      </c>
      <c r="BQ332" s="77">
        <f t="shared" si="188"/>
        <v>0</v>
      </c>
      <c r="BR332" s="77">
        <f t="shared" si="188"/>
        <v>0</v>
      </c>
      <c r="BS332" s="77">
        <f t="shared" si="188"/>
        <v>0</v>
      </c>
      <c r="BT332" s="77">
        <f t="shared" si="188"/>
        <v>0</v>
      </c>
      <c r="BU332" s="77">
        <f t="shared" si="188"/>
        <v>0</v>
      </c>
      <c r="BV332" s="77">
        <f t="shared" si="188"/>
        <v>0</v>
      </c>
      <c r="BW332" s="77">
        <f t="shared" si="188"/>
        <v>0</v>
      </c>
      <c r="BX332" s="77">
        <f t="shared" si="188"/>
        <v>0</v>
      </c>
      <c r="BY332" s="77">
        <f t="shared" si="188"/>
        <v>0</v>
      </c>
      <c r="BZ332" s="77">
        <f t="shared" si="188"/>
        <v>0</v>
      </c>
      <c r="CA332" s="77">
        <f t="shared" si="188"/>
        <v>0</v>
      </c>
      <c r="CB332" s="77">
        <f t="shared" si="188"/>
        <v>0</v>
      </c>
      <c r="CC332" s="77">
        <f t="shared" si="188"/>
        <v>0</v>
      </c>
      <c r="CD332" s="77">
        <f t="shared" si="188"/>
        <v>0</v>
      </c>
      <c r="CE332" s="77">
        <f t="shared" si="188"/>
        <v>0</v>
      </c>
      <c r="CF332" s="77">
        <f t="shared" si="188"/>
        <v>0</v>
      </c>
      <c r="CG332" s="78">
        <f t="shared" si="188"/>
        <v>0</v>
      </c>
      <c r="CH332" s="18"/>
      <c r="CI332" s="19"/>
      <c r="CK332" s="46"/>
    </row>
    <row r="333" spans="1:89" ht="14.1" customHeight="1" x14ac:dyDescent="0.3">
      <c r="A333" s="47">
        <f t="shared" si="187"/>
        <v>332</v>
      </c>
      <c r="B333" s="61"/>
      <c r="C333" s="61"/>
      <c r="D333" s="61"/>
      <c r="E333" s="61"/>
      <c r="F333" s="79"/>
      <c r="G333" s="63" t="s">
        <v>37</v>
      </c>
      <c r="H333" s="82" t="str">
        <f>'[1]טופס 106 חודשי'!$H$305</f>
        <v>שכבת חוב (Tranch) בדירוג AA- ומעלה</v>
      </c>
      <c r="I333" s="61"/>
      <c r="J333" s="53">
        <f t="shared" si="174"/>
        <v>0</v>
      </c>
      <c r="K333" s="64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18"/>
      <c r="CI333" s="19"/>
      <c r="CK333" s="46"/>
    </row>
    <row r="334" spans="1:89" ht="14.1" customHeight="1" x14ac:dyDescent="0.3">
      <c r="A334" s="47">
        <f t="shared" si="187"/>
        <v>333</v>
      </c>
      <c r="B334" s="61"/>
      <c r="C334" s="61"/>
      <c r="D334" s="61"/>
      <c r="E334" s="61"/>
      <c r="F334" s="79"/>
      <c r="G334" s="63" t="s">
        <v>50</v>
      </c>
      <c r="H334" s="82" t="str">
        <f>'[1]טופס 106 חודשי'!$H$306</f>
        <v xml:space="preserve">שכבת חוב (Tranch) בדירוג BBB- ועד A+ </v>
      </c>
      <c r="I334" s="61"/>
      <c r="J334" s="53">
        <f t="shared" si="174"/>
        <v>0</v>
      </c>
      <c r="K334" s="64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18"/>
      <c r="CI334" s="19"/>
      <c r="CK334" s="46"/>
    </row>
    <row r="335" spans="1:89" ht="14.1" customHeight="1" x14ac:dyDescent="0.3">
      <c r="A335" s="47">
        <f t="shared" si="187"/>
        <v>334</v>
      </c>
      <c r="B335" s="61"/>
      <c r="C335" s="61"/>
      <c r="D335" s="61"/>
      <c r="E335" s="61"/>
      <c r="F335" s="79"/>
      <c r="G335" s="63" t="s">
        <v>39</v>
      </c>
      <c r="H335" s="82" t="str">
        <f>'[1]טופס 106 חודשי'!$H$307</f>
        <v>שכבת חוב (Tranch) בדירוג BB ומטה</v>
      </c>
      <c r="I335" s="61"/>
      <c r="J335" s="53">
        <f t="shared" si="174"/>
        <v>0</v>
      </c>
      <c r="K335" s="64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18"/>
      <c r="CI335" s="19"/>
      <c r="CK335" s="46"/>
    </row>
    <row r="336" spans="1:89" s="46" customFormat="1" ht="14.1" customHeight="1" x14ac:dyDescent="0.3">
      <c r="A336" s="47">
        <f t="shared" si="187"/>
        <v>335</v>
      </c>
      <c r="B336" s="61"/>
      <c r="C336" s="61"/>
      <c r="D336" s="61"/>
      <c r="E336" s="61"/>
      <c r="F336" s="79"/>
      <c r="G336" s="63" t="s">
        <v>41</v>
      </c>
      <c r="H336" s="82" t="str">
        <f>'[1]טופס 106 חודשי'!$H$308</f>
        <v>שכבת הון (Equity Tranch)</v>
      </c>
      <c r="I336" s="61"/>
      <c r="J336" s="53">
        <f t="shared" si="174"/>
        <v>0</v>
      </c>
      <c r="K336" s="64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9"/>
      <c r="CI336" s="10"/>
      <c r="CK336" s="46">
        <f>IF(J337&gt;0,1,0)</f>
        <v>0</v>
      </c>
    </row>
    <row r="337" spans="1:89" s="46" customFormat="1" ht="14.1" customHeight="1" x14ac:dyDescent="0.3">
      <c r="A337" s="47">
        <f t="shared" si="187"/>
        <v>336</v>
      </c>
      <c r="B337" s="61"/>
      <c r="C337" s="61"/>
      <c r="D337" s="61"/>
      <c r="E337" s="61" t="s">
        <v>17</v>
      </c>
      <c r="F337" s="86" t="s">
        <v>30</v>
      </c>
      <c r="G337" s="61"/>
      <c r="H337" s="61"/>
      <c r="I337" s="61"/>
      <c r="J337" s="53">
        <f t="shared" ref="J337:J364" si="189">SUM(K337:CG337)</f>
        <v>0</v>
      </c>
      <c r="K337" s="54">
        <f>SUM(K338,K365)</f>
        <v>0</v>
      </c>
      <c r="L337" s="54">
        <f t="shared" ref="L337:CG337" si="190">SUM(L338,L365)</f>
        <v>0</v>
      </c>
      <c r="M337" s="54">
        <f t="shared" si="190"/>
        <v>0</v>
      </c>
      <c r="N337" s="54">
        <f t="shared" si="190"/>
        <v>0</v>
      </c>
      <c r="O337" s="54">
        <f t="shared" si="190"/>
        <v>0</v>
      </c>
      <c r="P337" s="54">
        <f t="shared" si="190"/>
        <v>0</v>
      </c>
      <c r="Q337" s="54">
        <f t="shared" si="190"/>
        <v>0</v>
      </c>
      <c r="R337" s="54">
        <f t="shared" si="190"/>
        <v>0</v>
      </c>
      <c r="S337" s="54">
        <f t="shared" si="190"/>
        <v>0</v>
      </c>
      <c r="T337" s="54">
        <f t="shared" si="190"/>
        <v>0</v>
      </c>
      <c r="U337" s="54">
        <f t="shared" si="190"/>
        <v>0</v>
      </c>
      <c r="V337" s="54">
        <f t="shared" si="190"/>
        <v>0</v>
      </c>
      <c r="W337" s="54">
        <f t="shared" si="190"/>
        <v>0</v>
      </c>
      <c r="X337" s="54">
        <f t="shared" si="190"/>
        <v>0</v>
      </c>
      <c r="Y337" s="54">
        <f t="shared" si="190"/>
        <v>0</v>
      </c>
      <c r="Z337" s="54">
        <f t="shared" si="190"/>
        <v>0</v>
      </c>
      <c r="AA337" s="54">
        <f t="shared" si="190"/>
        <v>0</v>
      </c>
      <c r="AB337" s="54">
        <f t="shared" si="190"/>
        <v>0</v>
      </c>
      <c r="AC337" s="54">
        <f t="shared" si="190"/>
        <v>0</v>
      </c>
      <c r="AD337" s="54">
        <f t="shared" si="190"/>
        <v>0</v>
      </c>
      <c r="AE337" s="54">
        <f t="shared" si="190"/>
        <v>0</v>
      </c>
      <c r="AF337" s="54">
        <f t="shared" si="190"/>
        <v>0</v>
      </c>
      <c r="AG337" s="54">
        <f t="shared" si="190"/>
        <v>0</v>
      </c>
      <c r="AH337" s="54">
        <f t="shared" si="190"/>
        <v>0</v>
      </c>
      <c r="AI337" s="54">
        <f t="shared" si="190"/>
        <v>0</v>
      </c>
      <c r="AJ337" s="54">
        <f t="shared" si="190"/>
        <v>0</v>
      </c>
      <c r="AK337" s="54">
        <f t="shared" si="190"/>
        <v>0</v>
      </c>
      <c r="AL337" s="54">
        <f t="shared" si="190"/>
        <v>0</v>
      </c>
      <c r="AM337" s="54">
        <f t="shared" si="190"/>
        <v>0</v>
      </c>
      <c r="AN337" s="54">
        <f t="shared" si="190"/>
        <v>0</v>
      </c>
      <c r="AO337" s="54">
        <f t="shared" si="190"/>
        <v>0</v>
      </c>
      <c r="AP337" s="54">
        <f t="shared" si="190"/>
        <v>0</v>
      </c>
      <c r="AQ337" s="54">
        <f t="shared" si="190"/>
        <v>0</v>
      </c>
      <c r="AR337" s="54">
        <f t="shared" si="190"/>
        <v>0</v>
      </c>
      <c r="AS337" s="54">
        <f t="shared" si="190"/>
        <v>0</v>
      </c>
      <c r="AT337" s="54">
        <f t="shared" si="190"/>
        <v>0</v>
      </c>
      <c r="AU337" s="54">
        <f t="shared" si="190"/>
        <v>0</v>
      </c>
      <c r="AV337" s="54">
        <f t="shared" si="190"/>
        <v>0</v>
      </c>
      <c r="AW337" s="54">
        <f t="shared" si="190"/>
        <v>0</v>
      </c>
      <c r="AX337" s="54">
        <f t="shared" si="190"/>
        <v>0</v>
      </c>
      <c r="AY337" s="54">
        <f t="shared" si="190"/>
        <v>0</v>
      </c>
      <c r="AZ337" s="54">
        <f t="shared" si="190"/>
        <v>0</v>
      </c>
      <c r="BA337" s="54">
        <f t="shared" si="190"/>
        <v>0</v>
      </c>
      <c r="BB337" s="54">
        <f t="shared" si="190"/>
        <v>0</v>
      </c>
      <c r="BC337" s="54">
        <f t="shared" si="190"/>
        <v>0</v>
      </c>
      <c r="BD337" s="54">
        <f t="shared" si="190"/>
        <v>0</v>
      </c>
      <c r="BE337" s="54">
        <f t="shared" si="190"/>
        <v>0</v>
      </c>
      <c r="BF337" s="54">
        <f t="shared" si="190"/>
        <v>0</v>
      </c>
      <c r="BG337" s="54">
        <f t="shared" si="190"/>
        <v>0</v>
      </c>
      <c r="BH337" s="54">
        <f t="shared" si="190"/>
        <v>0</v>
      </c>
      <c r="BI337" s="54">
        <f t="shared" si="190"/>
        <v>0</v>
      </c>
      <c r="BJ337" s="54">
        <f t="shared" si="190"/>
        <v>0</v>
      </c>
      <c r="BK337" s="54">
        <f t="shared" si="190"/>
        <v>0</v>
      </c>
      <c r="BL337" s="54">
        <f t="shared" si="190"/>
        <v>0</v>
      </c>
      <c r="BM337" s="54">
        <f t="shared" si="190"/>
        <v>0</v>
      </c>
      <c r="BN337" s="54">
        <f t="shared" si="190"/>
        <v>0</v>
      </c>
      <c r="BO337" s="54">
        <f t="shared" si="190"/>
        <v>0</v>
      </c>
      <c r="BP337" s="54">
        <f t="shared" si="190"/>
        <v>0</v>
      </c>
      <c r="BQ337" s="54">
        <f t="shared" si="190"/>
        <v>0</v>
      </c>
      <c r="BR337" s="54">
        <f t="shared" si="190"/>
        <v>0</v>
      </c>
      <c r="BS337" s="54">
        <f t="shared" si="190"/>
        <v>0</v>
      </c>
      <c r="BT337" s="54">
        <f t="shared" si="190"/>
        <v>0</v>
      </c>
      <c r="BU337" s="54">
        <f t="shared" si="190"/>
        <v>0</v>
      </c>
      <c r="BV337" s="54">
        <f t="shared" si="190"/>
        <v>0</v>
      </c>
      <c r="BW337" s="54">
        <f t="shared" si="190"/>
        <v>0</v>
      </c>
      <c r="BX337" s="54">
        <f t="shared" si="190"/>
        <v>0</v>
      </c>
      <c r="BY337" s="54">
        <f t="shared" si="190"/>
        <v>0</v>
      </c>
      <c r="BZ337" s="54">
        <f t="shared" si="190"/>
        <v>0</v>
      </c>
      <c r="CA337" s="54">
        <f t="shared" si="190"/>
        <v>0</v>
      </c>
      <c r="CB337" s="54">
        <f t="shared" si="190"/>
        <v>0</v>
      </c>
      <c r="CC337" s="54">
        <f t="shared" si="190"/>
        <v>0</v>
      </c>
      <c r="CD337" s="54">
        <f t="shared" si="190"/>
        <v>0</v>
      </c>
      <c r="CE337" s="54">
        <f t="shared" si="190"/>
        <v>0</v>
      </c>
      <c r="CF337" s="54">
        <f t="shared" si="190"/>
        <v>0</v>
      </c>
      <c r="CG337" s="54">
        <f t="shared" si="190"/>
        <v>0</v>
      </c>
      <c r="CH337" s="9"/>
      <c r="CI337" s="10"/>
    </row>
    <row r="338" spans="1:89" s="46" customFormat="1" ht="14.1" customHeight="1" x14ac:dyDescent="0.3">
      <c r="A338" s="47">
        <f t="shared" si="187"/>
        <v>337</v>
      </c>
      <c r="B338" s="61"/>
      <c r="C338" s="61"/>
      <c r="D338" s="61"/>
      <c r="E338" s="61"/>
      <c r="F338" s="79" t="s">
        <v>36</v>
      </c>
      <c r="G338" s="63"/>
      <c r="H338" s="82"/>
      <c r="I338" s="61"/>
      <c r="J338" s="53">
        <f t="shared" si="189"/>
        <v>0</v>
      </c>
      <c r="K338" s="77">
        <f t="shared" ref="K338:CG338" si="191">SUM(K339:K364)/2</f>
        <v>0</v>
      </c>
      <c r="L338" s="77">
        <f t="shared" si="191"/>
        <v>0</v>
      </c>
      <c r="M338" s="77">
        <f t="shared" si="191"/>
        <v>0</v>
      </c>
      <c r="N338" s="77">
        <f t="shared" si="191"/>
        <v>0</v>
      </c>
      <c r="O338" s="77">
        <f t="shared" si="191"/>
        <v>0</v>
      </c>
      <c r="P338" s="77">
        <f t="shared" si="191"/>
        <v>0</v>
      </c>
      <c r="Q338" s="77">
        <f t="shared" si="191"/>
        <v>0</v>
      </c>
      <c r="R338" s="77">
        <f t="shared" si="191"/>
        <v>0</v>
      </c>
      <c r="S338" s="77">
        <f t="shared" si="191"/>
        <v>0</v>
      </c>
      <c r="T338" s="77">
        <f t="shared" si="191"/>
        <v>0</v>
      </c>
      <c r="U338" s="77">
        <f t="shared" si="191"/>
        <v>0</v>
      </c>
      <c r="V338" s="77">
        <f t="shared" si="191"/>
        <v>0</v>
      </c>
      <c r="W338" s="77">
        <f t="shared" si="191"/>
        <v>0</v>
      </c>
      <c r="X338" s="77">
        <f t="shared" si="191"/>
        <v>0</v>
      </c>
      <c r="Y338" s="77">
        <f t="shared" si="191"/>
        <v>0</v>
      </c>
      <c r="Z338" s="77">
        <f t="shared" si="191"/>
        <v>0</v>
      </c>
      <c r="AA338" s="77">
        <f t="shared" si="191"/>
        <v>0</v>
      </c>
      <c r="AB338" s="77">
        <f t="shared" si="191"/>
        <v>0</v>
      </c>
      <c r="AC338" s="77">
        <f t="shared" si="191"/>
        <v>0</v>
      </c>
      <c r="AD338" s="77">
        <f t="shared" si="191"/>
        <v>0</v>
      </c>
      <c r="AE338" s="77">
        <f t="shared" si="191"/>
        <v>0</v>
      </c>
      <c r="AF338" s="77">
        <f t="shared" si="191"/>
        <v>0</v>
      </c>
      <c r="AG338" s="77">
        <f t="shared" si="191"/>
        <v>0</v>
      </c>
      <c r="AH338" s="77">
        <f t="shared" si="191"/>
        <v>0</v>
      </c>
      <c r="AI338" s="77">
        <f t="shared" si="191"/>
        <v>0</v>
      </c>
      <c r="AJ338" s="77">
        <f t="shared" si="191"/>
        <v>0</v>
      </c>
      <c r="AK338" s="77">
        <f t="shared" si="191"/>
        <v>0</v>
      </c>
      <c r="AL338" s="77">
        <f t="shared" si="191"/>
        <v>0</v>
      </c>
      <c r="AM338" s="77">
        <f t="shared" si="191"/>
        <v>0</v>
      </c>
      <c r="AN338" s="77">
        <f t="shared" si="191"/>
        <v>0</v>
      </c>
      <c r="AO338" s="77">
        <f t="shared" si="191"/>
        <v>0</v>
      </c>
      <c r="AP338" s="77">
        <f t="shared" si="191"/>
        <v>0</v>
      </c>
      <c r="AQ338" s="77">
        <f t="shared" si="191"/>
        <v>0</v>
      </c>
      <c r="AR338" s="77">
        <f t="shared" si="191"/>
        <v>0</v>
      </c>
      <c r="AS338" s="77">
        <f t="shared" si="191"/>
        <v>0</v>
      </c>
      <c r="AT338" s="77">
        <f t="shared" si="191"/>
        <v>0</v>
      </c>
      <c r="AU338" s="77">
        <f t="shared" si="191"/>
        <v>0</v>
      </c>
      <c r="AV338" s="77">
        <f t="shared" si="191"/>
        <v>0</v>
      </c>
      <c r="AW338" s="77">
        <f t="shared" si="191"/>
        <v>0</v>
      </c>
      <c r="AX338" s="77">
        <f t="shared" si="191"/>
        <v>0</v>
      </c>
      <c r="AY338" s="77">
        <f t="shared" si="191"/>
        <v>0</v>
      </c>
      <c r="AZ338" s="77">
        <f t="shared" si="191"/>
        <v>0</v>
      </c>
      <c r="BA338" s="77">
        <f t="shared" si="191"/>
        <v>0</v>
      </c>
      <c r="BB338" s="77">
        <f t="shared" si="191"/>
        <v>0</v>
      </c>
      <c r="BC338" s="77">
        <f t="shared" ref="BC338:CA338" si="192">SUM(BC339:BC364)/2</f>
        <v>0</v>
      </c>
      <c r="BD338" s="77">
        <f t="shared" si="192"/>
        <v>0</v>
      </c>
      <c r="BE338" s="77">
        <f t="shared" si="192"/>
        <v>0</v>
      </c>
      <c r="BF338" s="77">
        <f t="shared" si="192"/>
        <v>0</v>
      </c>
      <c r="BG338" s="77">
        <f t="shared" si="192"/>
        <v>0</v>
      </c>
      <c r="BH338" s="77">
        <f t="shared" si="192"/>
        <v>0</v>
      </c>
      <c r="BI338" s="77">
        <f t="shared" si="192"/>
        <v>0</v>
      </c>
      <c r="BJ338" s="77">
        <f t="shared" si="192"/>
        <v>0</v>
      </c>
      <c r="BK338" s="77">
        <f t="shared" si="192"/>
        <v>0</v>
      </c>
      <c r="BL338" s="77">
        <f t="shared" si="192"/>
        <v>0</v>
      </c>
      <c r="BM338" s="77">
        <f t="shared" si="192"/>
        <v>0</v>
      </c>
      <c r="BN338" s="77">
        <f t="shared" si="192"/>
        <v>0</v>
      </c>
      <c r="BO338" s="77">
        <f t="shared" si="192"/>
        <v>0</v>
      </c>
      <c r="BP338" s="77">
        <f t="shared" si="192"/>
        <v>0</v>
      </c>
      <c r="BQ338" s="77">
        <f t="shared" si="192"/>
        <v>0</v>
      </c>
      <c r="BR338" s="77">
        <f t="shared" si="192"/>
        <v>0</v>
      </c>
      <c r="BS338" s="77">
        <f t="shared" si="192"/>
        <v>0</v>
      </c>
      <c r="BT338" s="77">
        <f t="shared" si="192"/>
        <v>0</v>
      </c>
      <c r="BU338" s="77">
        <f t="shared" si="192"/>
        <v>0</v>
      </c>
      <c r="BV338" s="77">
        <f t="shared" si="192"/>
        <v>0</v>
      </c>
      <c r="BW338" s="77">
        <f t="shared" si="192"/>
        <v>0</v>
      </c>
      <c r="BX338" s="77">
        <f t="shared" si="192"/>
        <v>0</v>
      </c>
      <c r="BY338" s="77">
        <f t="shared" si="192"/>
        <v>0</v>
      </c>
      <c r="BZ338" s="77">
        <f t="shared" si="192"/>
        <v>0</v>
      </c>
      <c r="CA338" s="77">
        <f t="shared" si="192"/>
        <v>0</v>
      </c>
      <c r="CB338" s="77">
        <f t="shared" ref="CB338:CF338" si="193">SUM(CB339:CB364)/2</f>
        <v>0</v>
      </c>
      <c r="CC338" s="77">
        <f t="shared" si="193"/>
        <v>0</v>
      </c>
      <c r="CD338" s="77">
        <f t="shared" si="193"/>
        <v>0</v>
      </c>
      <c r="CE338" s="77">
        <f t="shared" si="193"/>
        <v>0</v>
      </c>
      <c r="CF338" s="77">
        <f t="shared" si="193"/>
        <v>0</v>
      </c>
      <c r="CG338" s="78">
        <f t="shared" si="191"/>
        <v>0</v>
      </c>
      <c r="CH338" s="9"/>
      <c r="CI338" s="10"/>
      <c r="CK338" s="46">
        <f>IF(J339&gt;0,1,0)</f>
        <v>0</v>
      </c>
    </row>
    <row r="339" spans="1:89" s="46" customFormat="1" ht="14.1" customHeight="1" x14ac:dyDescent="0.3">
      <c r="A339" s="47">
        <f t="shared" si="187"/>
        <v>338</v>
      </c>
      <c r="B339" s="61"/>
      <c r="C339" s="61"/>
      <c r="D339" s="61"/>
      <c r="E339" s="61"/>
      <c r="F339" s="79" t="s">
        <v>35</v>
      </c>
      <c r="G339" s="63" t="s">
        <v>172</v>
      </c>
      <c r="H339" s="82"/>
      <c r="I339" s="61"/>
      <c r="J339" s="53">
        <f t="shared" si="189"/>
        <v>0</v>
      </c>
      <c r="K339" s="77">
        <f>SUM(K340:K345)</f>
        <v>0</v>
      </c>
      <c r="L339" s="77">
        <f t="shared" ref="L339:CG339" si="194">SUM(L340:L345)</f>
        <v>0</v>
      </c>
      <c r="M339" s="77">
        <f t="shared" si="194"/>
        <v>0</v>
      </c>
      <c r="N339" s="77">
        <f t="shared" si="194"/>
        <v>0</v>
      </c>
      <c r="O339" s="77">
        <f t="shared" si="194"/>
        <v>0</v>
      </c>
      <c r="P339" s="77">
        <f t="shared" si="194"/>
        <v>0</v>
      </c>
      <c r="Q339" s="77">
        <f t="shared" si="194"/>
        <v>0</v>
      </c>
      <c r="R339" s="77">
        <f t="shared" si="194"/>
        <v>0</v>
      </c>
      <c r="S339" s="77">
        <f t="shared" si="194"/>
        <v>0</v>
      </c>
      <c r="T339" s="77">
        <f t="shared" si="194"/>
        <v>0</v>
      </c>
      <c r="U339" s="77">
        <f t="shared" si="194"/>
        <v>0</v>
      </c>
      <c r="V339" s="77">
        <f t="shared" si="194"/>
        <v>0</v>
      </c>
      <c r="W339" s="77">
        <f t="shared" si="194"/>
        <v>0</v>
      </c>
      <c r="X339" s="77">
        <f t="shared" si="194"/>
        <v>0</v>
      </c>
      <c r="Y339" s="77">
        <f t="shared" si="194"/>
        <v>0</v>
      </c>
      <c r="Z339" s="77">
        <f t="shared" si="194"/>
        <v>0</v>
      </c>
      <c r="AA339" s="77">
        <f t="shared" si="194"/>
        <v>0</v>
      </c>
      <c r="AB339" s="77">
        <f t="shared" si="194"/>
        <v>0</v>
      </c>
      <c r="AC339" s="77">
        <f t="shared" si="194"/>
        <v>0</v>
      </c>
      <c r="AD339" s="77">
        <f t="shared" si="194"/>
        <v>0</v>
      </c>
      <c r="AE339" s="77">
        <f t="shared" si="194"/>
        <v>0</v>
      </c>
      <c r="AF339" s="77">
        <f t="shared" si="194"/>
        <v>0</v>
      </c>
      <c r="AG339" s="77">
        <f t="shared" si="194"/>
        <v>0</v>
      </c>
      <c r="AH339" s="77">
        <f t="shared" si="194"/>
        <v>0</v>
      </c>
      <c r="AI339" s="77">
        <f t="shared" si="194"/>
        <v>0</v>
      </c>
      <c r="AJ339" s="77">
        <f t="shared" si="194"/>
        <v>0</v>
      </c>
      <c r="AK339" s="77">
        <f t="shared" si="194"/>
        <v>0</v>
      </c>
      <c r="AL339" s="77">
        <f t="shared" si="194"/>
        <v>0</v>
      </c>
      <c r="AM339" s="77">
        <f t="shared" si="194"/>
        <v>0</v>
      </c>
      <c r="AN339" s="77">
        <f t="shared" si="194"/>
        <v>0</v>
      </c>
      <c r="AO339" s="77">
        <f t="shared" si="194"/>
        <v>0</v>
      </c>
      <c r="AP339" s="77">
        <f t="shared" si="194"/>
        <v>0</v>
      </c>
      <c r="AQ339" s="77">
        <f t="shared" si="194"/>
        <v>0</v>
      </c>
      <c r="AR339" s="77">
        <f t="shared" si="194"/>
        <v>0</v>
      </c>
      <c r="AS339" s="77">
        <f t="shared" si="194"/>
        <v>0</v>
      </c>
      <c r="AT339" s="77">
        <f t="shared" si="194"/>
        <v>0</v>
      </c>
      <c r="AU339" s="77">
        <f t="shared" si="194"/>
        <v>0</v>
      </c>
      <c r="AV339" s="77">
        <f t="shared" si="194"/>
        <v>0</v>
      </c>
      <c r="AW339" s="77">
        <f t="shared" si="194"/>
        <v>0</v>
      </c>
      <c r="AX339" s="77">
        <f t="shared" si="194"/>
        <v>0</v>
      </c>
      <c r="AY339" s="77">
        <f t="shared" si="194"/>
        <v>0</v>
      </c>
      <c r="AZ339" s="77">
        <f t="shared" si="194"/>
        <v>0</v>
      </c>
      <c r="BA339" s="77">
        <f t="shared" si="194"/>
        <v>0</v>
      </c>
      <c r="BB339" s="77">
        <f t="shared" si="194"/>
        <v>0</v>
      </c>
      <c r="BC339" s="77">
        <f t="shared" si="194"/>
        <v>0</v>
      </c>
      <c r="BD339" s="77">
        <f t="shared" si="194"/>
        <v>0</v>
      </c>
      <c r="BE339" s="77">
        <f t="shared" si="194"/>
        <v>0</v>
      </c>
      <c r="BF339" s="77">
        <f t="shared" si="194"/>
        <v>0</v>
      </c>
      <c r="BG339" s="77">
        <f t="shared" si="194"/>
        <v>0</v>
      </c>
      <c r="BH339" s="77">
        <f t="shared" si="194"/>
        <v>0</v>
      </c>
      <c r="BI339" s="77">
        <f t="shared" si="194"/>
        <v>0</v>
      </c>
      <c r="BJ339" s="77">
        <f t="shared" si="194"/>
        <v>0</v>
      </c>
      <c r="BK339" s="77">
        <f t="shared" si="194"/>
        <v>0</v>
      </c>
      <c r="BL339" s="77">
        <f t="shared" si="194"/>
        <v>0</v>
      </c>
      <c r="BM339" s="77">
        <f t="shared" si="194"/>
        <v>0</v>
      </c>
      <c r="BN339" s="77">
        <f t="shared" si="194"/>
        <v>0</v>
      </c>
      <c r="BO339" s="77">
        <f t="shared" si="194"/>
        <v>0</v>
      </c>
      <c r="BP339" s="77">
        <f t="shared" si="194"/>
        <v>0</v>
      </c>
      <c r="BQ339" s="77">
        <f t="shared" si="194"/>
        <v>0</v>
      </c>
      <c r="BR339" s="77">
        <f t="shared" si="194"/>
        <v>0</v>
      </c>
      <c r="BS339" s="77">
        <f t="shared" si="194"/>
        <v>0</v>
      </c>
      <c r="BT339" s="77">
        <f t="shared" si="194"/>
        <v>0</v>
      </c>
      <c r="BU339" s="77">
        <f t="shared" si="194"/>
        <v>0</v>
      </c>
      <c r="BV339" s="77">
        <f t="shared" si="194"/>
        <v>0</v>
      </c>
      <c r="BW339" s="77">
        <f t="shared" si="194"/>
        <v>0</v>
      </c>
      <c r="BX339" s="77">
        <f t="shared" si="194"/>
        <v>0</v>
      </c>
      <c r="BY339" s="77">
        <f t="shared" si="194"/>
        <v>0</v>
      </c>
      <c r="BZ339" s="77">
        <f t="shared" si="194"/>
        <v>0</v>
      </c>
      <c r="CA339" s="77">
        <f t="shared" si="194"/>
        <v>0</v>
      </c>
      <c r="CB339" s="77">
        <f t="shared" si="194"/>
        <v>0</v>
      </c>
      <c r="CC339" s="77">
        <f t="shared" si="194"/>
        <v>0</v>
      </c>
      <c r="CD339" s="77">
        <f t="shared" si="194"/>
        <v>0</v>
      </c>
      <c r="CE339" s="77">
        <f t="shared" si="194"/>
        <v>0</v>
      </c>
      <c r="CF339" s="77">
        <f t="shared" si="194"/>
        <v>0</v>
      </c>
      <c r="CG339" s="78">
        <f t="shared" si="194"/>
        <v>0</v>
      </c>
      <c r="CH339" s="9">
        <v>1</v>
      </c>
      <c r="CI339" s="10"/>
      <c r="CK339" s="46">
        <f>IF(J340&gt;0,1,0)</f>
        <v>0</v>
      </c>
    </row>
    <row r="340" spans="1:89" s="46" customFormat="1" ht="14.1" customHeight="1" x14ac:dyDescent="0.3">
      <c r="A340" s="47">
        <f t="shared" si="187"/>
        <v>339</v>
      </c>
      <c r="B340" s="61"/>
      <c r="C340" s="61"/>
      <c r="D340" s="61"/>
      <c r="E340" s="61"/>
      <c r="F340" s="79"/>
      <c r="G340" s="63" t="s">
        <v>37</v>
      </c>
      <c r="H340" s="82" t="s">
        <v>173</v>
      </c>
      <c r="I340" s="61"/>
      <c r="J340" s="53">
        <f t="shared" si="189"/>
        <v>0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4"/>
      <c r="CH340" s="9">
        <v>1</v>
      </c>
      <c r="CI340" s="10"/>
    </row>
    <row r="341" spans="1:89" s="46" customFormat="1" ht="14.1" customHeight="1" x14ac:dyDescent="0.3">
      <c r="A341" s="47">
        <f t="shared" si="187"/>
        <v>340</v>
      </c>
      <c r="B341" s="61"/>
      <c r="C341" s="61"/>
      <c r="D341" s="61"/>
      <c r="E341" s="61"/>
      <c r="F341" s="79"/>
      <c r="G341" s="63" t="s">
        <v>50</v>
      </c>
      <c r="H341" s="82" t="s">
        <v>174</v>
      </c>
      <c r="I341" s="61"/>
      <c r="J341" s="53">
        <f t="shared" si="189"/>
        <v>0</v>
      </c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4"/>
      <c r="CH341" s="9"/>
      <c r="CI341" s="10"/>
      <c r="CK341" s="46">
        <f>IF(J342&gt;0,1,0)</f>
        <v>0</v>
      </c>
    </row>
    <row r="342" spans="1:89" s="46" customFormat="1" ht="14.1" customHeight="1" x14ac:dyDescent="0.3">
      <c r="A342" s="47">
        <f t="shared" si="187"/>
        <v>341</v>
      </c>
      <c r="B342" s="61"/>
      <c r="C342" s="61"/>
      <c r="D342" s="61"/>
      <c r="E342" s="61"/>
      <c r="F342" s="79"/>
      <c r="G342" s="63" t="s">
        <v>39</v>
      </c>
      <c r="H342" s="82" t="s">
        <v>175</v>
      </c>
      <c r="I342" s="61"/>
      <c r="J342" s="53">
        <f t="shared" si="189"/>
        <v>0</v>
      </c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4"/>
      <c r="CH342" s="9"/>
      <c r="CI342" s="10"/>
      <c r="CK342" s="46">
        <f>IF(J343&gt;0,1,0)</f>
        <v>0</v>
      </c>
    </row>
    <row r="343" spans="1:89" s="46" customFormat="1" ht="14.1" customHeight="1" x14ac:dyDescent="0.3">
      <c r="A343" s="47">
        <f t="shared" si="187"/>
        <v>342</v>
      </c>
      <c r="B343" s="61"/>
      <c r="C343" s="61"/>
      <c r="D343" s="61"/>
      <c r="E343" s="61"/>
      <c r="F343" s="79"/>
      <c r="G343" s="63" t="s">
        <v>41</v>
      </c>
      <c r="H343" s="82" t="s">
        <v>176</v>
      </c>
      <c r="I343" s="61"/>
      <c r="J343" s="53">
        <f t="shared" si="189"/>
        <v>0</v>
      </c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4"/>
      <c r="CH343" s="9"/>
      <c r="CI343" s="10"/>
      <c r="CK343" s="46">
        <f>IF(J344&gt;0,1,0)</f>
        <v>0</v>
      </c>
    </row>
    <row r="344" spans="1:89" s="46" customFormat="1" ht="14.1" customHeight="1" x14ac:dyDescent="0.3">
      <c r="A344" s="47">
        <f t="shared" si="187"/>
        <v>343</v>
      </c>
      <c r="B344" s="61"/>
      <c r="C344" s="61"/>
      <c r="D344" s="61"/>
      <c r="E344" s="61"/>
      <c r="F344" s="79"/>
      <c r="G344" s="63" t="s">
        <v>43</v>
      </c>
      <c r="H344" s="82" t="s">
        <v>177</v>
      </c>
      <c r="I344" s="61"/>
      <c r="J344" s="53">
        <f t="shared" si="189"/>
        <v>0</v>
      </c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4"/>
      <c r="CH344" s="9">
        <f>LEN(H345)</f>
        <v>14</v>
      </c>
      <c r="CI344" s="10"/>
      <c r="CK344" s="46">
        <f>IF(J345&gt;0,1,0)</f>
        <v>0</v>
      </c>
    </row>
    <row r="345" spans="1:89" s="46" customFormat="1" ht="14.1" customHeight="1" x14ac:dyDescent="0.3">
      <c r="A345" s="47">
        <f t="shared" si="187"/>
        <v>344</v>
      </c>
      <c r="B345" s="61"/>
      <c r="C345" s="61"/>
      <c r="D345" s="61"/>
      <c r="E345" s="61"/>
      <c r="F345" s="79"/>
      <c r="G345" s="63" t="s">
        <v>45</v>
      </c>
      <c r="H345" s="82" t="s">
        <v>178</v>
      </c>
      <c r="I345" s="61"/>
      <c r="J345" s="53">
        <f t="shared" si="189"/>
        <v>0</v>
      </c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4"/>
      <c r="CH345" s="9"/>
      <c r="CI345" s="10"/>
    </row>
    <row r="346" spans="1:89" s="46" customFormat="1" ht="14.1" customHeight="1" x14ac:dyDescent="0.3">
      <c r="A346" s="47">
        <f t="shared" si="187"/>
        <v>345</v>
      </c>
      <c r="B346" s="61"/>
      <c r="C346" s="61"/>
      <c r="D346" s="61"/>
      <c r="E346" s="61"/>
      <c r="F346" s="79" t="s">
        <v>47</v>
      </c>
      <c r="G346" s="63" t="s">
        <v>179</v>
      </c>
      <c r="H346" s="82"/>
      <c r="I346" s="61"/>
      <c r="J346" s="53">
        <f t="shared" si="189"/>
        <v>0</v>
      </c>
      <c r="K346" s="77">
        <f>SUM(K347:K352)</f>
        <v>0</v>
      </c>
      <c r="L346" s="77">
        <f t="shared" ref="L346:CG346" si="195">SUM(L347:L352)</f>
        <v>0</v>
      </c>
      <c r="M346" s="77">
        <f t="shared" si="195"/>
        <v>0</v>
      </c>
      <c r="N346" s="77">
        <f t="shared" si="195"/>
        <v>0</v>
      </c>
      <c r="O346" s="77">
        <f t="shared" si="195"/>
        <v>0</v>
      </c>
      <c r="P346" s="77">
        <f t="shared" si="195"/>
        <v>0</v>
      </c>
      <c r="Q346" s="77">
        <f t="shared" si="195"/>
        <v>0</v>
      </c>
      <c r="R346" s="77">
        <f t="shared" si="195"/>
        <v>0</v>
      </c>
      <c r="S346" s="77">
        <f t="shared" si="195"/>
        <v>0</v>
      </c>
      <c r="T346" s="77">
        <f t="shared" si="195"/>
        <v>0</v>
      </c>
      <c r="U346" s="77">
        <f t="shared" si="195"/>
        <v>0</v>
      </c>
      <c r="V346" s="77">
        <f t="shared" si="195"/>
        <v>0</v>
      </c>
      <c r="W346" s="77">
        <f t="shared" si="195"/>
        <v>0</v>
      </c>
      <c r="X346" s="77">
        <f t="shared" si="195"/>
        <v>0</v>
      </c>
      <c r="Y346" s="77">
        <f t="shared" si="195"/>
        <v>0</v>
      </c>
      <c r="Z346" s="77">
        <f t="shared" si="195"/>
        <v>0</v>
      </c>
      <c r="AA346" s="77">
        <f t="shared" si="195"/>
        <v>0</v>
      </c>
      <c r="AB346" s="77">
        <f t="shared" si="195"/>
        <v>0</v>
      </c>
      <c r="AC346" s="77">
        <f t="shared" si="195"/>
        <v>0</v>
      </c>
      <c r="AD346" s="77">
        <f t="shared" si="195"/>
        <v>0</v>
      </c>
      <c r="AE346" s="77">
        <f t="shared" si="195"/>
        <v>0</v>
      </c>
      <c r="AF346" s="77">
        <f t="shared" si="195"/>
        <v>0</v>
      </c>
      <c r="AG346" s="77">
        <f t="shared" si="195"/>
        <v>0</v>
      </c>
      <c r="AH346" s="77">
        <f t="shared" si="195"/>
        <v>0</v>
      </c>
      <c r="AI346" s="77">
        <f t="shared" si="195"/>
        <v>0</v>
      </c>
      <c r="AJ346" s="77">
        <f t="shared" si="195"/>
        <v>0</v>
      </c>
      <c r="AK346" s="77">
        <f t="shared" si="195"/>
        <v>0</v>
      </c>
      <c r="AL346" s="77">
        <f t="shared" si="195"/>
        <v>0</v>
      </c>
      <c r="AM346" s="77">
        <f t="shared" si="195"/>
        <v>0</v>
      </c>
      <c r="AN346" s="77">
        <f t="shared" si="195"/>
        <v>0</v>
      </c>
      <c r="AO346" s="77">
        <f t="shared" si="195"/>
        <v>0</v>
      </c>
      <c r="AP346" s="77">
        <f t="shared" si="195"/>
        <v>0</v>
      </c>
      <c r="AQ346" s="77">
        <f t="shared" si="195"/>
        <v>0</v>
      </c>
      <c r="AR346" s="77">
        <f t="shared" si="195"/>
        <v>0</v>
      </c>
      <c r="AS346" s="77">
        <f t="shared" si="195"/>
        <v>0</v>
      </c>
      <c r="AT346" s="77">
        <f t="shared" si="195"/>
        <v>0</v>
      </c>
      <c r="AU346" s="77">
        <f t="shared" si="195"/>
        <v>0</v>
      </c>
      <c r="AV346" s="77">
        <f t="shared" si="195"/>
        <v>0</v>
      </c>
      <c r="AW346" s="77">
        <f t="shared" si="195"/>
        <v>0</v>
      </c>
      <c r="AX346" s="77">
        <f t="shared" si="195"/>
        <v>0</v>
      </c>
      <c r="AY346" s="77">
        <f t="shared" si="195"/>
        <v>0</v>
      </c>
      <c r="AZ346" s="77">
        <f t="shared" si="195"/>
        <v>0</v>
      </c>
      <c r="BA346" s="77">
        <f t="shared" si="195"/>
        <v>0</v>
      </c>
      <c r="BB346" s="77">
        <f t="shared" si="195"/>
        <v>0</v>
      </c>
      <c r="BC346" s="77">
        <f t="shared" si="195"/>
        <v>0</v>
      </c>
      <c r="BD346" s="77">
        <f t="shared" si="195"/>
        <v>0</v>
      </c>
      <c r="BE346" s="77">
        <f t="shared" si="195"/>
        <v>0</v>
      </c>
      <c r="BF346" s="77">
        <f t="shared" si="195"/>
        <v>0</v>
      </c>
      <c r="BG346" s="77">
        <f t="shared" si="195"/>
        <v>0</v>
      </c>
      <c r="BH346" s="77">
        <f t="shared" si="195"/>
        <v>0</v>
      </c>
      <c r="BI346" s="77">
        <f t="shared" si="195"/>
        <v>0</v>
      </c>
      <c r="BJ346" s="77">
        <f t="shared" si="195"/>
        <v>0</v>
      </c>
      <c r="BK346" s="77">
        <f t="shared" si="195"/>
        <v>0</v>
      </c>
      <c r="BL346" s="77">
        <f t="shared" si="195"/>
        <v>0</v>
      </c>
      <c r="BM346" s="77">
        <f t="shared" si="195"/>
        <v>0</v>
      </c>
      <c r="BN346" s="77">
        <f t="shared" si="195"/>
        <v>0</v>
      </c>
      <c r="BO346" s="77">
        <f t="shared" si="195"/>
        <v>0</v>
      </c>
      <c r="BP346" s="77">
        <f t="shared" si="195"/>
        <v>0</v>
      </c>
      <c r="BQ346" s="77">
        <f t="shared" si="195"/>
        <v>0</v>
      </c>
      <c r="BR346" s="77">
        <f t="shared" si="195"/>
        <v>0</v>
      </c>
      <c r="BS346" s="77">
        <f t="shared" si="195"/>
        <v>0</v>
      </c>
      <c r="BT346" s="77">
        <f t="shared" si="195"/>
        <v>0</v>
      </c>
      <c r="BU346" s="77">
        <f t="shared" si="195"/>
        <v>0</v>
      </c>
      <c r="BV346" s="77">
        <f t="shared" si="195"/>
        <v>0</v>
      </c>
      <c r="BW346" s="77">
        <f t="shared" si="195"/>
        <v>0</v>
      </c>
      <c r="BX346" s="77">
        <f t="shared" si="195"/>
        <v>0</v>
      </c>
      <c r="BY346" s="77">
        <f t="shared" si="195"/>
        <v>0</v>
      </c>
      <c r="BZ346" s="77">
        <f t="shared" si="195"/>
        <v>0</v>
      </c>
      <c r="CA346" s="77">
        <f t="shared" si="195"/>
        <v>0</v>
      </c>
      <c r="CB346" s="77">
        <f t="shared" si="195"/>
        <v>0</v>
      </c>
      <c r="CC346" s="77">
        <f t="shared" si="195"/>
        <v>0</v>
      </c>
      <c r="CD346" s="77">
        <f t="shared" si="195"/>
        <v>0</v>
      </c>
      <c r="CE346" s="77">
        <f t="shared" si="195"/>
        <v>0</v>
      </c>
      <c r="CF346" s="77">
        <f t="shared" si="195"/>
        <v>0</v>
      </c>
      <c r="CG346" s="78">
        <f t="shared" si="195"/>
        <v>0</v>
      </c>
      <c r="CH346" s="9"/>
      <c r="CI346" s="10"/>
    </row>
    <row r="347" spans="1:89" s="46" customFormat="1" ht="14.1" customHeight="1" x14ac:dyDescent="0.3">
      <c r="A347" s="47">
        <f t="shared" si="187"/>
        <v>346</v>
      </c>
      <c r="B347" s="61"/>
      <c r="C347" s="61"/>
      <c r="D347" s="61"/>
      <c r="E347" s="61"/>
      <c r="F347" s="79"/>
      <c r="G347" s="63" t="s">
        <v>37</v>
      </c>
      <c r="H347" s="82" t="s">
        <v>173</v>
      </c>
      <c r="I347" s="61"/>
      <c r="J347" s="53">
        <f t="shared" si="189"/>
        <v>0</v>
      </c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4"/>
      <c r="CH347" s="9"/>
      <c r="CI347" s="10"/>
    </row>
    <row r="348" spans="1:89" s="46" customFormat="1" ht="14.1" customHeight="1" x14ac:dyDescent="0.3">
      <c r="A348" s="47">
        <f t="shared" si="187"/>
        <v>347</v>
      </c>
      <c r="B348" s="61"/>
      <c r="C348" s="61"/>
      <c r="D348" s="61"/>
      <c r="E348" s="61"/>
      <c r="F348" s="79"/>
      <c r="G348" s="63" t="s">
        <v>50</v>
      </c>
      <c r="H348" s="82" t="s">
        <v>174</v>
      </c>
      <c r="I348" s="61"/>
      <c r="J348" s="53">
        <f t="shared" si="189"/>
        <v>0</v>
      </c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4"/>
      <c r="CH348" s="9"/>
      <c r="CI348" s="10"/>
    </row>
    <row r="349" spans="1:89" s="46" customFormat="1" ht="14.1" customHeight="1" x14ac:dyDescent="0.3">
      <c r="A349" s="47">
        <f t="shared" si="187"/>
        <v>348</v>
      </c>
      <c r="B349" s="61"/>
      <c r="C349" s="61"/>
      <c r="D349" s="61"/>
      <c r="E349" s="61"/>
      <c r="F349" s="79"/>
      <c r="G349" s="63" t="s">
        <v>39</v>
      </c>
      <c r="H349" s="82" t="s">
        <v>175</v>
      </c>
      <c r="I349" s="61"/>
      <c r="J349" s="53">
        <f t="shared" si="189"/>
        <v>0</v>
      </c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4"/>
      <c r="CH349" s="9"/>
      <c r="CI349" s="10"/>
      <c r="CK349" s="46">
        <f>IF(J350&gt;0,1,0)</f>
        <v>0</v>
      </c>
    </row>
    <row r="350" spans="1:89" s="46" customFormat="1" ht="14.1" customHeight="1" x14ac:dyDescent="0.3">
      <c r="A350" s="47">
        <f t="shared" si="187"/>
        <v>349</v>
      </c>
      <c r="B350" s="61"/>
      <c r="C350" s="61"/>
      <c r="D350" s="61"/>
      <c r="E350" s="61"/>
      <c r="F350" s="79"/>
      <c r="G350" s="63" t="s">
        <v>41</v>
      </c>
      <c r="H350" s="82" t="s">
        <v>176</v>
      </c>
      <c r="I350" s="61"/>
      <c r="J350" s="53">
        <f t="shared" si="189"/>
        <v>0</v>
      </c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4"/>
      <c r="CH350" s="9"/>
      <c r="CI350" s="10"/>
      <c r="CK350" s="46">
        <v>1</v>
      </c>
    </row>
    <row r="351" spans="1:89" s="46" customFormat="1" ht="14.1" customHeight="1" x14ac:dyDescent="0.3">
      <c r="A351" s="47">
        <f t="shared" si="187"/>
        <v>350</v>
      </c>
      <c r="B351" s="61"/>
      <c r="C351" s="61"/>
      <c r="D351" s="61"/>
      <c r="E351" s="61"/>
      <c r="F351" s="79"/>
      <c r="G351" s="63" t="s">
        <v>43</v>
      </c>
      <c r="H351" s="82" t="s">
        <v>177</v>
      </c>
      <c r="I351" s="61"/>
      <c r="J351" s="53">
        <f t="shared" si="189"/>
        <v>0</v>
      </c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4"/>
      <c r="CH351" s="9"/>
      <c r="CI351" s="10"/>
      <c r="CK351" s="46">
        <f t="shared" ref="CK351:CK361" si="196">IF(J352&gt;0,1,0)</f>
        <v>0</v>
      </c>
    </row>
    <row r="352" spans="1:89" s="46" customFormat="1" ht="14.1" customHeight="1" x14ac:dyDescent="0.3">
      <c r="A352" s="47">
        <f t="shared" si="187"/>
        <v>351</v>
      </c>
      <c r="B352" s="61"/>
      <c r="C352" s="61"/>
      <c r="D352" s="61"/>
      <c r="E352" s="61"/>
      <c r="F352" s="79"/>
      <c r="G352" s="63" t="s">
        <v>45</v>
      </c>
      <c r="H352" s="82" t="s">
        <v>178</v>
      </c>
      <c r="I352" s="61"/>
      <c r="J352" s="53">
        <f t="shared" si="189"/>
        <v>0</v>
      </c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4"/>
      <c r="CH352" s="9"/>
      <c r="CI352" s="10"/>
      <c r="CK352" s="46">
        <f t="shared" si="196"/>
        <v>0</v>
      </c>
    </row>
    <row r="353" spans="1:89" s="46" customFormat="1" ht="14.1" customHeight="1" x14ac:dyDescent="0.3">
      <c r="A353" s="47">
        <f t="shared" si="187"/>
        <v>352</v>
      </c>
      <c r="B353" s="61"/>
      <c r="C353" s="61"/>
      <c r="D353" s="61"/>
      <c r="E353" s="61"/>
      <c r="F353" s="79" t="s">
        <v>69</v>
      </c>
      <c r="G353" s="63" t="s">
        <v>180</v>
      </c>
      <c r="H353" s="82"/>
      <c r="I353" s="61"/>
      <c r="J353" s="53">
        <f t="shared" si="189"/>
        <v>0</v>
      </c>
      <c r="K353" s="77">
        <f>SUM(K354:K359)</f>
        <v>0</v>
      </c>
      <c r="L353" s="77">
        <f t="shared" ref="L353:CG353" si="197">SUM(L354:L359)</f>
        <v>0</v>
      </c>
      <c r="M353" s="77">
        <f t="shared" si="197"/>
        <v>0</v>
      </c>
      <c r="N353" s="77">
        <f t="shared" si="197"/>
        <v>0</v>
      </c>
      <c r="O353" s="77">
        <f t="shared" si="197"/>
        <v>0</v>
      </c>
      <c r="P353" s="77">
        <f t="shared" si="197"/>
        <v>0</v>
      </c>
      <c r="Q353" s="77">
        <f t="shared" si="197"/>
        <v>0</v>
      </c>
      <c r="R353" s="77">
        <f t="shared" si="197"/>
        <v>0</v>
      </c>
      <c r="S353" s="77">
        <f t="shared" si="197"/>
        <v>0</v>
      </c>
      <c r="T353" s="77">
        <f t="shared" si="197"/>
        <v>0</v>
      </c>
      <c r="U353" s="77">
        <f t="shared" si="197"/>
        <v>0</v>
      </c>
      <c r="V353" s="77">
        <f t="shared" si="197"/>
        <v>0</v>
      </c>
      <c r="W353" s="77">
        <f t="shared" si="197"/>
        <v>0</v>
      </c>
      <c r="X353" s="77">
        <f t="shared" si="197"/>
        <v>0</v>
      </c>
      <c r="Y353" s="77">
        <f t="shared" si="197"/>
        <v>0</v>
      </c>
      <c r="Z353" s="77">
        <f t="shared" si="197"/>
        <v>0</v>
      </c>
      <c r="AA353" s="77">
        <f t="shared" si="197"/>
        <v>0</v>
      </c>
      <c r="AB353" s="77">
        <f t="shared" si="197"/>
        <v>0</v>
      </c>
      <c r="AC353" s="77">
        <f t="shared" si="197"/>
        <v>0</v>
      </c>
      <c r="AD353" s="77">
        <f t="shared" si="197"/>
        <v>0</v>
      </c>
      <c r="AE353" s="77">
        <f t="shared" si="197"/>
        <v>0</v>
      </c>
      <c r="AF353" s="77">
        <f t="shared" si="197"/>
        <v>0</v>
      </c>
      <c r="AG353" s="77">
        <f t="shared" si="197"/>
        <v>0</v>
      </c>
      <c r="AH353" s="77">
        <f t="shared" si="197"/>
        <v>0</v>
      </c>
      <c r="AI353" s="77">
        <f t="shared" si="197"/>
        <v>0</v>
      </c>
      <c r="AJ353" s="77">
        <f t="shared" si="197"/>
        <v>0</v>
      </c>
      <c r="AK353" s="77">
        <f t="shared" si="197"/>
        <v>0</v>
      </c>
      <c r="AL353" s="77">
        <f t="shared" si="197"/>
        <v>0</v>
      </c>
      <c r="AM353" s="77">
        <f t="shared" si="197"/>
        <v>0</v>
      </c>
      <c r="AN353" s="77">
        <f t="shared" si="197"/>
        <v>0</v>
      </c>
      <c r="AO353" s="77">
        <f t="shared" si="197"/>
        <v>0</v>
      </c>
      <c r="AP353" s="77">
        <f t="shared" si="197"/>
        <v>0</v>
      </c>
      <c r="AQ353" s="77">
        <f t="shared" si="197"/>
        <v>0</v>
      </c>
      <c r="AR353" s="77">
        <f t="shared" si="197"/>
        <v>0</v>
      </c>
      <c r="AS353" s="77">
        <f t="shared" si="197"/>
        <v>0</v>
      </c>
      <c r="AT353" s="77">
        <f t="shared" si="197"/>
        <v>0</v>
      </c>
      <c r="AU353" s="77">
        <f t="shared" si="197"/>
        <v>0</v>
      </c>
      <c r="AV353" s="77">
        <f t="shared" si="197"/>
        <v>0</v>
      </c>
      <c r="AW353" s="77">
        <f t="shared" si="197"/>
        <v>0</v>
      </c>
      <c r="AX353" s="77">
        <f t="shared" si="197"/>
        <v>0</v>
      </c>
      <c r="AY353" s="77">
        <f t="shared" si="197"/>
        <v>0</v>
      </c>
      <c r="AZ353" s="77">
        <f t="shared" si="197"/>
        <v>0</v>
      </c>
      <c r="BA353" s="77">
        <f t="shared" si="197"/>
        <v>0</v>
      </c>
      <c r="BB353" s="77">
        <f t="shared" si="197"/>
        <v>0</v>
      </c>
      <c r="BC353" s="77">
        <f t="shared" si="197"/>
        <v>0</v>
      </c>
      <c r="BD353" s="77">
        <f t="shared" si="197"/>
        <v>0</v>
      </c>
      <c r="BE353" s="77">
        <f t="shared" si="197"/>
        <v>0</v>
      </c>
      <c r="BF353" s="77">
        <f t="shared" si="197"/>
        <v>0</v>
      </c>
      <c r="BG353" s="77">
        <f t="shared" si="197"/>
        <v>0</v>
      </c>
      <c r="BH353" s="77">
        <f t="shared" si="197"/>
        <v>0</v>
      </c>
      <c r="BI353" s="77">
        <f t="shared" si="197"/>
        <v>0</v>
      </c>
      <c r="BJ353" s="77">
        <f t="shared" si="197"/>
        <v>0</v>
      </c>
      <c r="BK353" s="77">
        <f t="shared" si="197"/>
        <v>0</v>
      </c>
      <c r="BL353" s="77">
        <f t="shared" si="197"/>
        <v>0</v>
      </c>
      <c r="BM353" s="77">
        <f t="shared" si="197"/>
        <v>0</v>
      </c>
      <c r="BN353" s="77">
        <f t="shared" si="197"/>
        <v>0</v>
      </c>
      <c r="BO353" s="77">
        <f t="shared" si="197"/>
        <v>0</v>
      </c>
      <c r="BP353" s="77">
        <f t="shared" si="197"/>
        <v>0</v>
      </c>
      <c r="BQ353" s="77">
        <f t="shared" si="197"/>
        <v>0</v>
      </c>
      <c r="BR353" s="77">
        <f t="shared" si="197"/>
        <v>0</v>
      </c>
      <c r="BS353" s="77">
        <f t="shared" si="197"/>
        <v>0</v>
      </c>
      <c r="BT353" s="77">
        <f t="shared" si="197"/>
        <v>0</v>
      </c>
      <c r="BU353" s="77">
        <f t="shared" si="197"/>
        <v>0</v>
      </c>
      <c r="BV353" s="77">
        <f t="shared" si="197"/>
        <v>0</v>
      </c>
      <c r="BW353" s="77">
        <f t="shared" si="197"/>
        <v>0</v>
      </c>
      <c r="BX353" s="77">
        <f t="shared" si="197"/>
        <v>0</v>
      </c>
      <c r="BY353" s="77">
        <f t="shared" si="197"/>
        <v>0</v>
      </c>
      <c r="BZ353" s="77">
        <f t="shared" si="197"/>
        <v>0</v>
      </c>
      <c r="CA353" s="77">
        <f t="shared" si="197"/>
        <v>0</v>
      </c>
      <c r="CB353" s="77">
        <f t="shared" si="197"/>
        <v>0</v>
      </c>
      <c r="CC353" s="77">
        <f t="shared" si="197"/>
        <v>0</v>
      </c>
      <c r="CD353" s="77">
        <f t="shared" si="197"/>
        <v>0</v>
      </c>
      <c r="CE353" s="77">
        <f t="shared" si="197"/>
        <v>0</v>
      </c>
      <c r="CF353" s="77">
        <f t="shared" si="197"/>
        <v>0</v>
      </c>
      <c r="CG353" s="78">
        <f t="shared" si="197"/>
        <v>0</v>
      </c>
      <c r="CH353" s="9"/>
      <c r="CI353" s="10"/>
      <c r="CK353" s="46">
        <f t="shared" si="196"/>
        <v>0</v>
      </c>
    </row>
    <row r="354" spans="1:89" s="46" customFormat="1" ht="14.1" customHeight="1" x14ac:dyDescent="0.3">
      <c r="A354" s="47">
        <f t="shared" si="187"/>
        <v>353</v>
      </c>
      <c r="B354" s="61"/>
      <c r="C354" s="61"/>
      <c r="D354" s="61"/>
      <c r="E354" s="61"/>
      <c r="F354" s="79"/>
      <c r="G354" s="63" t="s">
        <v>37</v>
      </c>
      <c r="H354" s="82" t="s">
        <v>173</v>
      </c>
      <c r="I354" s="61"/>
      <c r="J354" s="53">
        <f t="shared" si="189"/>
        <v>0</v>
      </c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4"/>
      <c r="CH354" s="9"/>
      <c r="CI354" s="10"/>
      <c r="CK354" s="46">
        <f t="shared" si="196"/>
        <v>0</v>
      </c>
    </row>
    <row r="355" spans="1:89" s="46" customFormat="1" ht="14.1" customHeight="1" x14ac:dyDescent="0.3">
      <c r="A355" s="47">
        <f t="shared" si="187"/>
        <v>354</v>
      </c>
      <c r="B355" s="61"/>
      <c r="C355" s="61"/>
      <c r="D355" s="61"/>
      <c r="E355" s="61"/>
      <c r="F355" s="79"/>
      <c r="G355" s="63" t="s">
        <v>50</v>
      </c>
      <c r="H355" s="82" t="s">
        <v>174</v>
      </c>
      <c r="I355" s="61"/>
      <c r="J355" s="53">
        <f t="shared" si="189"/>
        <v>0</v>
      </c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4"/>
      <c r="CH355" s="9"/>
      <c r="CI355" s="10"/>
      <c r="CK355" s="46">
        <f t="shared" si="196"/>
        <v>0</v>
      </c>
    </row>
    <row r="356" spans="1:89" s="46" customFormat="1" ht="14.1" customHeight="1" x14ac:dyDescent="0.3">
      <c r="A356" s="47">
        <f t="shared" si="187"/>
        <v>355</v>
      </c>
      <c r="B356" s="61"/>
      <c r="C356" s="61"/>
      <c r="D356" s="61"/>
      <c r="E356" s="61"/>
      <c r="F356" s="79"/>
      <c r="G356" s="63" t="s">
        <v>39</v>
      </c>
      <c r="H356" s="82" t="s">
        <v>175</v>
      </c>
      <c r="I356" s="61"/>
      <c r="J356" s="53">
        <f t="shared" si="189"/>
        <v>0</v>
      </c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4"/>
      <c r="CH356" s="9"/>
      <c r="CI356" s="10"/>
      <c r="CK356" s="46">
        <f t="shared" si="196"/>
        <v>0</v>
      </c>
    </row>
    <row r="357" spans="1:89" s="46" customFormat="1" ht="14.1" customHeight="1" x14ac:dyDescent="0.3">
      <c r="A357" s="47">
        <f t="shared" si="187"/>
        <v>356</v>
      </c>
      <c r="B357" s="61"/>
      <c r="C357" s="61"/>
      <c r="D357" s="61"/>
      <c r="E357" s="61"/>
      <c r="F357" s="79"/>
      <c r="G357" s="63" t="s">
        <v>41</v>
      </c>
      <c r="H357" s="82" t="s">
        <v>176</v>
      </c>
      <c r="I357" s="61"/>
      <c r="J357" s="53">
        <f t="shared" si="189"/>
        <v>0</v>
      </c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4"/>
      <c r="CH357" s="9"/>
      <c r="CI357" s="10"/>
      <c r="CK357" s="46">
        <f t="shared" si="196"/>
        <v>0</v>
      </c>
    </row>
    <row r="358" spans="1:89" s="46" customFormat="1" ht="14.1" customHeight="1" x14ac:dyDescent="0.3">
      <c r="A358" s="47">
        <f t="shared" si="187"/>
        <v>357</v>
      </c>
      <c r="B358" s="61"/>
      <c r="C358" s="61"/>
      <c r="D358" s="61"/>
      <c r="E358" s="61"/>
      <c r="F358" s="79"/>
      <c r="G358" s="63" t="s">
        <v>43</v>
      </c>
      <c r="H358" s="82" t="s">
        <v>177</v>
      </c>
      <c r="I358" s="61"/>
      <c r="J358" s="53">
        <f t="shared" si="189"/>
        <v>0</v>
      </c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4"/>
      <c r="CH358" s="9"/>
      <c r="CI358" s="10"/>
      <c r="CK358" s="46">
        <f t="shared" si="196"/>
        <v>0</v>
      </c>
    </row>
    <row r="359" spans="1:89" s="46" customFormat="1" ht="14.1" customHeight="1" x14ac:dyDescent="0.3">
      <c r="A359" s="47">
        <f t="shared" si="187"/>
        <v>358</v>
      </c>
      <c r="B359" s="61"/>
      <c r="C359" s="61"/>
      <c r="D359" s="61"/>
      <c r="E359" s="61"/>
      <c r="F359" s="79"/>
      <c r="G359" s="63" t="s">
        <v>45</v>
      </c>
      <c r="H359" s="82" t="s">
        <v>178</v>
      </c>
      <c r="I359" s="61"/>
      <c r="J359" s="53">
        <f t="shared" si="189"/>
        <v>0</v>
      </c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4"/>
      <c r="CH359" s="9"/>
      <c r="CI359" s="10"/>
      <c r="CK359" s="46">
        <f t="shared" si="196"/>
        <v>0</v>
      </c>
    </row>
    <row r="360" spans="1:89" s="46" customFormat="1" ht="14.1" customHeight="1" x14ac:dyDescent="0.3">
      <c r="A360" s="47">
        <f t="shared" si="187"/>
        <v>359</v>
      </c>
      <c r="B360" s="61"/>
      <c r="C360" s="61"/>
      <c r="D360" s="61"/>
      <c r="E360" s="61"/>
      <c r="F360" s="79" t="s">
        <v>71</v>
      </c>
      <c r="G360" s="63" t="s">
        <v>181</v>
      </c>
      <c r="H360" s="82"/>
      <c r="I360" s="61"/>
      <c r="J360" s="53">
        <f t="shared" si="189"/>
        <v>0</v>
      </c>
      <c r="K360" s="77">
        <f>SUM(K361:K364)</f>
        <v>0</v>
      </c>
      <c r="L360" s="77">
        <f t="shared" ref="L360:CG360" si="198">SUM(L361:L364)</f>
        <v>0</v>
      </c>
      <c r="M360" s="77">
        <f t="shared" si="198"/>
        <v>0</v>
      </c>
      <c r="N360" s="77">
        <f t="shared" si="198"/>
        <v>0</v>
      </c>
      <c r="O360" s="77">
        <f t="shared" si="198"/>
        <v>0</v>
      </c>
      <c r="P360" s="77">
        <f t="shared" si="198"/>
        <v>0</v>
      </c>
      <c r="Q360" s="77">
        <f t="shared" si="198"/>
        <v>0</v>
      </c>
      <c r="R360" s="77">
        <f t="shared" si="198"/>
        <v>0</v>
      </c>
      <c r="S360" s="77">
        <f t="shared" si="198"/>
        <v>0</v>
      </c>
      <c r="T360" s="77">
        <f t="shared" si="198"/>
        <v>0</v>
      </c>
      <c r="U360" s="77">
        <f t="shared" si="198"/>
        <v>0</v>
      </c>
      <c r="V360" s="77">
        <f t="shared" si="198"/>
        <v>0</v>
      </c>
      <c r="W360" s="77">
        <f t="shared" si="198"/>
        <v>0</v>
      </c>
      <c r="X360" s="77">
        <f t="shared" si="198"/>
        <v>0</v>
      </c>
      <c r="Y360" s="77">
        <f t="shared" si="198"/>
        <v>0</v>
      </c>
      <c r="Z360" s="77">
        <f t="shared" si="198"/>
        <v>0</v>
      </c>
      <c r="AA360" s="77">
        <f t="shared" si="198"/>
        <v>0</v>
      </c>
      <c r="AB360" s="77">
        <f t="shared" si="198"/>
        <v>0</v>
      </c>
      <c r="AC360" s="77">
        <f t="shared" si="198"/>
        <v>0</v>
      </c>
      <c r="AD360" s="77">
        <f t="shared" si="198"/>
        <v>0</v>
      </c>
      <c r="AE360" s="77">
        <f t="shared" si="198"/>
        <v>0</v>
      </c>
      <c r="AF360" s="77">
        <f t="shared" si="198"/>
        <v>0</v>
      </c>
      <c r="AG360" s="77">
        <f t="shared" si="198"/>
        <v>0</v>
      </c>
      <c r="AH360" s="77">
        <f t="shared" si="198"/>
        <v>0</v>
      </c>
      <c r="AI360" s="77">
        <f t="shared" si="198"/>
        <v>0</v>
      </c>
      <c r="AJ360" s="77">
        <f t="shared" si="198"/>
        <v>0</v>
      </c>
      <c r="AK360" s="77">
        <f t="shared" si="198"/>
        <v>0</v>
      </c>
      <c r="AL360" s="77">
        <f t="shared" si="198"/>
        <v>0</v>
      </c>
      <c r="AM360" s="77">
        <f t="shared" si="198"/>
        <v>0</v>
      </c>
      <c r="AN360" s="77">
        <f t="shared" si="198"/>
        <v>0</v>
      </c>
      <c r="AO360" s="77">
        <f t="shared" si="198"/>
        <v>0</v>
      </c>
      <c r="AP360" s="77">
        <f t="shared" si="198"/>
        <v>0</v>
      </c>
      <c r="AQ360" s="77">
        <f t="shared" si="198"/>
        <v>0</v>
      </c>
      <c r="AR360" s="77">
        <f t="shared" si="198"/>
        <v>0</v>
      </c>
      <c r="AS360" s="77">
        <f t="shared" si="198"/>
        <v>0</v>
      </c>
      <c r="AT360" s="77">
        <f t="shared" si="198"/>
        <v>0</v>
      </c>
      <c r="AU360" s="77">
        <f t="shared" si="198"/>
        <v>0</v>
      </c>
      <c r="AV360" s="77">
        <f t="shared" si="198"/>
        <v>0</v>
      </c>
      <c r="AW360" s="77">
        <f t="shared" si="198"/>
        <v>0</v>
      </c>
      <c r="AX360" s="77">
        <f t="shared" si="198"/>
        <v>0</v>
      </c>
      <c r="AY360" s="77">
        <f t="shared" si="198"/>
        <v>0</v>
      </c>
      <c r="AZ360" s="77">
        <f t="shared" si="198"/>
        <v>0</v>
      </c>
      <c r="BA360" s="77">
        <f t="shared" si="198"/>
        <v>0</v>
      </c>
      <c r="BB360" s="77">
        <f t="shared" si="198"/>
        <v>0</v>
      </c>
      <c r="BC360" s="77">
        <f t="shared" si="198"/>
        <v>0</v>
      </c>
      <c r="BD360" s="77">
        <f t="shared" si="198"/>
        <v>0</v>
      </c>
      <c r="BE360" s="77">
        <f t="shared" si="198"/>
        <v>0</v>
      </c>
      <c r="BF360" s="77">
        <f t="shared" si="198"/>
        <v>0</v>
      </c>
      <c r="BG360" s="77">
        <f t="shared" si="198"/>
        <v>0</v>
      </c>
      <c r="BH360" s="77">
        <f t="shared" si="198"/>
        <v>0</v>
      </c>
      <c r="BI360" s="77">
        <f t="shared" si="198"/>
        <v>0</v>
      </c>
      <c r="BJ360" s="77">
        <f t="shared" si="198"/>
        <v>0</v>
      </c>
      <c r="BK360" s="77">
        <f t="shared" si="198"/>
        <v>0</v>
      </c>
      <c r="BL360" s="77">
        <f t="shared" si="198"/>
        <v>0</v>
      </c>
      <c r="BM360" s="77">
        <f t="shared" si="198"/>
        <v>0</v>
      </c>
      <c r="BN360" s="77">
        <f t="shared" si="198"/>
        <v>0</v>
      </c>
      <c r="BO360" s="77">
        <f t="shared" si="198"/>
        <v>0</v>
      </c>
      <c r="BP360" s="77">
        <f t="shared" si="198"/>
        <v>0</v>
      </c>
      <c r="BQ360" s="77">
        <f t="shared" si="198"/>
        <v>0</v>
      </c>
      <c r="BR360" s="77">
        <f t="shared" si="198"/>
        <v>0</v>
      </c>
      <c r="BS360" s="77">
        <f t="shared" si="198"/>
        <v>0</v>
      </c>
      <c r="BT360" s="77">
        <f t="shared" si="198"/>
        <v>0</v>
      </c>
      <c r="BU360" s="77">
        <f t="shared" si="198"/>
        <v>0</v>
      </c>
      <c r="BV360" s="77">
        <f t="shared" si="198"/>
        <v>0</v>
      </c>
      <c r="BW360" s="77">
        <f t="shared" si="198"/>
        <v>0</v>
      </c>
      <c r="BX360" s="77">
        <f t="shared" si="198"/>
        <v>0</v>
      </c>
      <c r="BY360" s="77">
        <f t="shared" si="198"/>
        <v>0</v>
      </c>
      <c r="BZ360" s="77">
        <f t="shared" si="198"/>
        <v>0</v>
      </c>
      <c r="CA360" s="77">
        <f t="shared" si="198"/>
        <v>0</v>
      </c>
      <c r="CB360" s="77">
        <f t="shared" si="198"/>
        <v>0</v>
      </c>
      <c r="CC360" s="77">
        <f t="shared" si="198"/>
        <v>0</v>
      </c>
      <c r="CD360" s="77">
        <f t="shared" si="198"/>
        <v>0</v>
      </c>
      <c r="CE360" s="77">
        <f t="shared" si="198"/>
        <v>0</v>
      </c>
      <c r="CF360" s="77">
        <f t="shared" si="198"/>
        <v>0</v>
      </c>
      <c r="CG360" s="78">
        <f t="shared" si="198"/>
        <v>0</v>
      </c>
      <c r="CH360" s="9"/>
      <c r="CI360" s="10"/>
      <c r="CK360" s="46">
        <f t="shared" si="196"/>
        <v>0</v>
      </c>
    </row>
    <row r="361" spans="1:89" s="46" customFormat="1" ht="14.1" customHeight="1" x14ac:dyDescent="0.3">
      <c r="A361" s="47">
        <f t="shared" si="187"/>
        <v>360</v>
      </c>
      <c r="B361" s="61"/>
      <c r="C361" s="61"/>
      <c r="D361" s="61"/>
      <c r="E361" s="61"/>
      <c r="F361" s="79"/>
      <c r="G361" s="63" t="s">
        <v>37</v>
      </c>
      <c r="H361" s="82" t="str">
        <f>'[1]טופס 106 חודשי'!$H$305</f>
        <v>שכבת חוב (Tranch) בדירוג AA- ומעלה</v>
      </c>
      <c r="I361" s="61"/>
      <c r="J361" s="53">
        <f t="shared" si="189"/>
        <v>0</v>
      </c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4"/>
      <c r="CH361" s="9"/>
      <c r="CI361" s="10"/>
      <c r="CK361" s="46">
        <f t="shared" si="196"/>
        <v>0</v>
      </c>
    </row>
    <row r="362" spans="1:89" s="46" customFormat="1" ht="14.1" customHeight="1" x14ac:dyDescent="0.3">
      <c r="A362" s="47">
        <f t="shared" si="187"/>
        <v>361</v>
      </c>
      <c r="B362" s="61"/>
      <c r="C362" s="61"/>
      <c r="D362" s="61"/>
      <c r="E362" s="61"/>
      <c r="F362" s="79"/>
      <c r="G362" s="63" t="s">
        <v>50</v>
      </c>
      <c r="H362" s="82" t="str">
        <f>'[1]טופס 106 חודשי'!$H$306</f>
        <v xml:space="preserve">שכבת חוב (Tranch) בדירוג BBB- ועד A+ </v>
      </c>
      <c r="I362" s="61"/>
      <c r="J362" s="53">
        <f t="shared" si="189"/>
        <v>0</v>
      </c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4"/>
      <c r="CH362" s="9"/>
      <c r="CI362" s="10"/>
    </row>
    <row r="363" spans="1:89" s="46" customFormat="1" ht="14.1" customHeight="1" x14ac:dyDescent="0.3">
      <c r="A363" s="47">
        <f t="shared" si="187"/>
        <v>362</v>
      </c>
      <c r="B363" s="61"/>
      <c r="C363" s="61"/>
      <c r="D363" s="61"/>
      <c r="E363" s="61"/>
      <c r="F363" s="79"/>
      <c r="G363" s="63" t="s">
        <v>39</v>
      </c>
      <c r="H363" s="82" t="str">
        <f>'[1]טופס 106 חודשי'!$H$307</f>
        <v>שכבת חוב (Tranch) בדירוג BB ומטה</v>
      </c>
      <c r="I363" s="61"/>
      <c r="J363" s="53">
        <f t="shared" si="189"/>
        <v>0</v>
      </c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4"/>
      <c r="CH363" s="9"/>
      <c r="CI363" s="10"/>
      <c r="CK363" s="46">
        <f>IF(J364&gt;0,1,0)</f>
        <v>0</v>
      </c>
    </row>
    <row r="364" spans="1:89" ht="14.1" customHeight="1" x14ac:dyDescent="0.3">
      <c r="A364" s="47">
        <f t="shared" si="187"/>
        <v>363</v>
      </c>
      <c r="B364" s="61"/>
      <c r="C364" s="61"/>
      <c r="D364" s="61"/>
      <c r="E364" s="61"/>
      <c r="F364" s="79"/>
      <c r="G364" s="63" t="s">
        <v>41</v>
      </c>
      <c r="H364" s="82" t="str">
        <f>'[1]טופס 106 חודשי'!$H$308</f>
        <v>שכבת הון (Equity Tranch)</v>
      </c>
      <c r="I364" s="61"/>
      <c r="J364" s="53">
        <f t="shared" si="189"/>
        <v>0</v>
      </c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4"/>
      <c r="CH364" s="18"/>
      <c r="CI364" s="19"/>
      <c r="CK364" s="46"/>
    </row>
    <row r="365" spans="1:89" ht="14.1" customHeight="1" x14ac:dyDescent="0.3">
      <c r="A365" s="47">
        <f t="shared" si="187"/>
        <v>364</v>
      </c>
      <c r="B365" s="61"/>
      <c r="C365" s="61"/>
      <c r="D365" s="61"/>
      <c r="E365" s="61"/>
      <c r="F365" s="86" t="s">
        <v>48</v>
      </c>
      <c r="G365" s="61"/>
      <c r="H365" s="61"/>
      <c r="I365" s="61"/>
      <c r="J365" s="108">
        <f t="shared" ref="J365:J391" si="199">SUM(K365:CG365)</f>
        <v>0</v>
      </c>
      <c r="K365" s="109">
        <f>SUM(K366:K391)/2</f>
        <v>0</v>
      </c>
      <c r="L365" s="109">
        <f t="shared" ref="L365:CG365" si="200">SUM(L366:L391)/2</f>
        <v>0</v>
      </c>
      <c r="M365" s="109">
        <f t="shared" si="200"/>
        <v>0</v>
      </c>
      <c r="N365" s="109">
        <f t="shared" si="200"/>
        <v>0</v>
      </c>
      <c r="O365" s="109">
        <f t="shared" si="200"/>
        <v>0</v>
      </c>
      <c r="P365" s="109">
        <f t="shared" si="200"/>
        <v>0</v>
      </c>
      <c r="Q365" s="109">
        <f t="shared" si="200"/>
        <v>0</v>
      </c>
      <c r="R365" s="109">
        <f t="shared" si="200"/>
        <v>0</v>
      </c>
      <c r="S365" s="109">
        <f t="shared" si="200"/>
        <v>0</v>
      </c>
      <c r="T365" s="109">
        <f t="shared" si="200"/>
        <v>0</v>
      </c>
      <c r="U365" s="109">
        <f t="shared" si="200"/>
        <v>0</v>
      </c>
      <c r="V365" s="109">
        <f t="shared" si="200"/>
        <v>0</v>
      </c>
      <c r="W365" s="109">
        <f t="shared" si="200"/>
        <v>0</v>
      </c>
      <c r="X365" s="109">
        <f t="shared" si="200"/>
        <v>0</v>
      </c>
      <c r="Y365" s="109">
        <f t="shared" si="200"/>
        <v>0</v>
      </c>
      <c r="Z365" s="109">
        <f t="shared" si="200"/>
        <v>0</v>
      </c>
      <c r="AA365" s="109">
        <f t="shared" si="200"/>
        <v>0</v>
      </c>
      <c r="AB365" s="109">
        <f t="shared" si="200"/>
        <v>0</v>
      </c>
      <c r="AC365" s="109">
        <f t="shared" si="200"/>
        <v>0</v>
      </c>
      <c r="AD365" s="109">
        <f t="shared" si="200"/>
        <v>0</v>
      </c>
      <c r="AE365" s="109">
        <f t="shared" si="200"/>
        <v>0</v>
      </c>
      <c r="AF365" s="109">
        <f t="shared" si="200"/>
        <v>0</v>
      </c>
      <c r="AG365" s="109">
        <f t="shared" si="200"/>
        <v>0</v>
      </c>
      <c r="AH365" s="109">
        <f t="shared" si="200"/>
        <v>0</v>
      </c>
      <c r="AI365" s="109">
        <f t="shared" si="200"/>
        <v>0</v>
      </c>
      <c r="AJ365" s="109">
        <f t="shared" si="200"/>
        <v>0</v>
      </c>
      <c r="AK365" s="109">
        <f t="shared" si="200"/>
        <v>0</v>
      </c>
      <c r="AL365" s="109">
        <f t="shared" si="200"/>
        <v>0</v>
      </c>
      <c r="AM365" s="109">
        <f t="shared" si="200"/>
        <v>0</v>
      </c>
      <c r="AN365" s="109">
        <f t="shared" si="200"/>
        <v>0</v>
      </c>
      <c r="AO365" s="109">
        <f t="shared" si="200"/>
        <v>0</v>
      </c>
      <c r="AP365" s="109">
        <f t="shared" si="200"/>
        <v>0</v>
      </c>
      <c r="AQ365" s="109">
        <f t="shared" si="200"/>
        <v>0</v>
      </c>
      <c r="AR365" s="109">
        <f t="shared" si="200"/>
        <v>0</v>
      </c>
      <c r="AS365" s="109">
        <f t="shared" si="200"/>
        <v>0</v>
      </c>
      <c r="AT365" s="109">
        <f t="shared" si="200"/>
        <v>0</v>
      </c>
      <c r="AU365" s="109">
        <f t="shared" si="200"/>
        <v>0</v>
      </c>
      <c r="AV365" s="109">
        <f t="shared" si="200"/>
        <v>0</v>
      </c>
      <c r="AW365" s="109">
        <f t="shared" si="200"/>
        <v>0</v>
      </c>
      <c r="AX365" s="109">
        <f t="shared" si="200"/>
        <v>0</v>
      </c>
      <c r="AY365" s="109">
        <f t="shared" si="200"/>
        <v>0</v>
      </c>
      <c r="AZ365" s="109">
        <f t="shared" si="200"/>
        <v>0</v>
      </c>
      <c r="BA365" s="109">
        <f t="shared" si="200"/>
        <v>0</v>
      </c>
      <c r="BB365" s="109">
        <f t="shared" si="200"/>
        <v>0</v>
      </c>
      <c r="BC365" s="109">
        <f t="shared" ref="BC365:CF365" si="201">SUM(BC366:BC391)/2</f>
        <v>0</v>
      </c>
      <c r="BD365" s="109">
        <f t="shared" si="201"/>
        <v>0</v>
      </c>
      <c r="BE365" s="109">
        <f t="shared" si="201"/>
        <v>0</v>
      </c>
      <c r="BF365" s="109">
        <f t="shared" si="201"/>
        <v>0</v>
      </c>
      <c r="BG365" s="109">
        <f t="shared" si="201"/>
        <v>0</v>
      </c>
      <c r="BH365" s="109">
        <f t="shared" si="201"/>
        <v>0</v>
      </c>
      <c r="BI365" s="109">
        <f t="shared" si="201"/>
        <v>0</v>
      </c>
      <c r="BJ365" s="109">
        <f t="shared" si="201"/>
        <v>0</v>
      </c>
      <c r="BK365" s="109">
        <f t="shared" si="201"/>
        <v>0</v>
      </c>
      <c r="BL365" s="109">
        <f t="shared" si="201"/>
        <v>0</v>
      </c>
      <c r="BM365" s="109">
        <f t="shared" si="201"/>
        <v>0</v>
      </c>
      <c r="BN365" s="109">
        <f t="shared" si="201"/>
        <v>0</v>
      </c>
      <c r="BO365" s="109">
        <f t="shared" si="201"/>
        <v>0</v>
      </c>
      <c r="BP365" s="109">
        <f t="shared" si="201"/>
        <v>0</v>
      </c>
      <c r="BQ365" s="109">
        <f t="shared" si="201"/>
        <v>0</v>
      </c>
      <c r="BR365" s="109">
        <f t="shared" si="201"/>
        <v>0</v>
      </c>
      <c r="BS365" s="109">
        <f t="shared" si="201"/>
        <v>0</v>
      </c>
      <c r="BT365" s="109">
        <f t="shared" si="201"/>
        <v>0</v>
      </c>
      <c r="BU365" s="109">
        <f t="shared" si="201"/>
        <v>0</v>
      </c>
      <c r="BV365" s="109">
        <f t="shared" si="201"/>
        <v>0</v>
      </c>
      <c r="BW365" s="109">
        <f t="shared" si="201"/>
        <v>0</v>
      </c>
      <c r="BX365" s="109">
        <f t="shared" si="201"/>
        <v>0</v>
      </c>
      <c r="BY365" s="109">
        <f t="shared" si="201"/>
        <v>0</v>
      </c>
      <c r="BZ365" s="109">
        <f t="shared" si="201"/>
        <v>0</v>
      </c>
      <c r="CA365" s="109">
        <f t="shared" si="201"/>
        <v>0</v>
      </c>
      <c r="CB365" s="109">
        <f t="shared" si="201"/>
        <v>0</v>
      </c>
      <c r="CC365" s="109">
        <f t="shared" si="201"/>
        <v>0</v>
      </c>
      <c r="CD365" s="109">
        <f t="shared" si="201"/>
        <v>0</v>
      </c>
      <c r="CE365" s="109">
        <f t="shared" si="201"/>
        <v>0</v>
      </c>
      <c r="CF365" s="109">
        <f t="shared" si="201"/>
        <v>0</v>
      </c>
      <c r="CG365" s="109">
        <f t="shared" si="200"/>
        <v>0</v>
      </c>
      <c r="CH365" s="18"/>
      <c r="CI365" s="19"/>
      <c r="CK365" s="46"/>
    </row>
    <row r="366" spans="1:89" ht="14.1" customHeight="1" x14ac:dyDescent="0.3">
      <c r="A366" s="47">
        <f t="shared" si="187"/>
        <v>365</v>
      </c>
      <c r="B366" s="61"/>
      <c r="C366" s="61"/>
      <c r="D366" s="61"/>
      <c r="E366" s="61"/>
      <c r="F366" s="79" t="s">
        <v>35</v>
      </c>
      <c r="G366" s="80" t="s">
        <v>172</v>
      </c>
      <c r="H366" s="61"/>
      <c r="I366" s="61"/>
      <c r="J366" s="53">
        <f t="shared" si="199"/>
        <v>0</v>
      </c>
      <c r="K366" s="77">
        <f>SUM(K367:K372)</f>
        <v>0</v>
      </c>
      <c r="L366" s="77">
        <f t="shared" ref="L366:CG366" si="202">SUM(L367:L372)</f>
        <v>0</v>
      </c>
      <c r="M366" s="77">
        <f t="shared" si="202"/>
        <v>0</v>
      </c>
      <c r="N366" s="77">
        <f t="shared" si="202"/>
        <v>0</v>
      </c>
      <c r="O366" s="77">
        <f t="shared" si="202"/>
        <v>0</v>
      </c>
      <c r="P366" s="77">
        <f t="shared" si="202"/>
        <v>0</v>
      </c>
      <c r="Q366" s="77">
        <f t="shared" si="202"/>
        <v>0</v>
      </c>
      <c r="R366" s="77">
        <f t="shared" si="202"/>
        <v>0</v>
      </c>
      <c r="S366" s="77">
        <f t="shared" si="202"/>
        <v>0</v>
      </c>
      <c r="T366" s="77">
        <f t="shared" si="202"/>
        <v>0</v>
      </c>
      <c r="U366" s="77">
        <f t="shared" si="202"/>
        <v>0</v>
      </c>
      <c r="V366" s="77">
        <f t="shared" si="202"/>
        <v>0</v>
      </c>
      <c r="W366" s="77">
        <f t="shared" si="202"/>
        <v>0</v>
      </c>
      <c r="X366" s="77">
        <f t="shared" si="202"/>
        <v>0</v>
      </c>
      <c r="Y366" s="77">
        <f t="shared" si="202"/>
        <v>0</v>
      </c>
      <c r="Z366" s="77">
        <f t="shared" si="202"/>
        <v>0</v>
      </c>
      <c r="AA366" s="77">
        <f t="shared" si="202"/>
        <v>0</v>
      </c>
      <c r="AB366" s="77">
        <f t="shared" si="202"/>
        <v>0</v>
      </c>
      <c r="AC366" s="77">
        <f t="shared" si="202"/>
        <v>0</v>
      </c>
      <c r="AD366" s="77">
        <f t="shared" si="202"/>
        <v>0</v>
      </c>
      <c r="AE366" s="77">
        <f t="shared" si="202"/>
        <v>0</v>
      </c>
      <c r="AF366" s="77">
        <f t="shared" si="202"/>
        <v>0</v>
      </c>
      <c r="AG366" s="77">
        <f t="shared" si="202"/>
        <v>0</v>
      </c>
      <c r="AH366" s="77">
        <f t="shared" si="202"/>
        <v>0</v>
      </c>
      <c r="AI366" s="77">
        <f t="shared" si="202"/>
        <v>0</v>
      </c>
      <c r="AJ366" s="77">
        <f t="shared" si="202"/>
        <v>0</v>
      </c>
      <c r="AK366" s="77">
        <f t="shared" si="202"/>
        <v>0</v>
      </c>
      <c r="AL366" s="77">
        <f t="shared" si="202"/>
        <v>0</v>
      </c>
      <c r="AM366" s="77">
        <f t="shared" si="202"/>
        <v>0</v>
      </c>
      <c r="AN366" s="77">
        <f t="shared" si="202"/>
        <v>0</v>
      </c>
      <c r="AO366" s="77">
        <f t="shared" si="202"/>
        <v>0</v>
      </c>
      <c r="AP366" s="77">
        <f t="shared" si="202"/>
        <v>0</v>
      </c>
      <c r="AQ366" s="77">
        <f t="shared" si="202"/>
        <v>0</v>
      </c>
      <c r="AR366" s="77">
        <f t="shared" si="202"/>
        <v>0</v>
      </c>
      <c r="AS366" s="77">
        <f t="shared" si="202"/>
        <v>0</v>
      </c>
      <c r="AT366" s="77">
        <f t="shared" si="202"/>
        <v>0</v>
      </c>
      <c r="AU366" s="77">
        <f t="shared" si="202"/>
        <v>0</v>
      </c>
      <c r="AV366" s="77">
        <f t="shared" si="202"/>
        <v>0</v>
      </c>
      <c r="AW366" s="77">
        <f t="shared" si="202"/>
        <v>0</v>
      </c>
      <c r="AX366" s="77">
        <f t="shared" si="202"/>
        <v>0</v>
      </c>
      <c r="AY366" s="77">
        <f t="shared" si="202"/>
        <v>0</v>
      </c>
      <c r="AZ366" s="77">
        <f t="shared" si="202"/>
        <v>0</v>
      </c>
      <c r="BA366" s="77">
        <f t="shared" si="202"/>
        <v>0</v>
      </c>
      <c r="BB366" s="77">
        <f t="shared" si="202"/>
        <v>0</v>
      </c>
      <c r="BC366" s="77">
        <f t="shared" si="202"/>
        <v>0</v>
      </c>
      <c r="BD366" s="77">
        <f t="shared" si="202"/>
        <v>0</v>
      </c>
      <c r="BE366" s="77">
        <f t="shared" si="202"/>
        <v>0</v>
      </c>
      <c r="BF366" s="77">
        <f t="shared" si="202"/>
        <v>0</v>
      </c>
      <c r="BG366" s="77">
        <f t="shared" si="202"/>
        <v>0</v>
      </c>
      <c r="BH366" s="77">
        <f t="shared" si="202"/>
        <v>0</v>
      </c>
      <c r="BI366" s="77">
        <f t="shared" si="202"/>
        <v>0</v>
      </c>
      <c r="BJ366" s="77">
        <f t="shared" si="202"/>
        <v>0</v>
      </c>
      <c r="BK366" s="77">
        <f t="shared" si="202"/>
        <v>0</v>
      </c>
      <c r="BL366" s="77">
        <f t="shared" si="202"/>
        <v>0</v>
      </c>
      <c r="BM366" s="77">
        <f t="shared" si="202"/>
        <v>0</v>
      </c>
      <c r="BN366" s="77">
        <f t="shared" si="202"/>
        <v>0</v>
      </c>
      <c r="BO366" s="77">
        <f t="shared" si="202"/>
        <v>0</v>
      </c>
      <c r="BP366" s="77">
        <f t="shared" si="202"/>
        <v>0</v>
      </c>
      <c r="BQ366" s="77">
        <f t="shared" si="202"/>
        <v>0</v>
      </c>
      <c r="BR366" s="77">
        <f t="shared" si="202"/>
        <v>0</v>
      </c>
      <c r="BS366" s="77">
        <f t="shared" si="202"/>
        <v>0</v>
      </c>
      <c r="BT366" s="77">
        <f t="shared" si="202"/>
        <v>0</v>
      </c>
      <c r="BU366" s="77">
        <f t="shared" si="202"/>
        <v>0</v>
      </c>
      <c r="BV366" s="77">
        <f t="shared" si="202"/>
        <v>0</v>
      </c>
      <c r="BW366" s="77">
        <f t="shared" si="202"/>
        <v>0</v>
      </c>
      <c r="BX366" s="77">
        <f t="shared" si="202"/>
        <v>0</v>
      </c>
      <c r="BY366" s="77">
        <f t="shared" si="202"/>
        <v>0</v>
      </c>
      <c r="BZ366" s="77">
        <f t="shared" si="202"/>
        <v>0</v>
      </c>
      <c r="CA366" s="77">
        <f t="shared" si="202"/>
        <v>0</v>
      </c>
      <c r="CB366" s="77">
        <f t="shared" si="202"/>
        <v>0</v>
      </c>
      <c r="CC366" s="77">
        <f t="shared" si="202"/>
        <v>0</v>
      </c>
      <c r="CD366" s="77">
        <f t="shared" si="202"/>
        <v>0</v>
      </c>
      <c r="CE366" s="77">
        <f t="shared" si="202"/>
        <v>0</v>
      </c>
      <c r="CF366" s="77">
        <f t="shared" si="202"/>
        <v>0</v>
      </c>
      <c r="CG366" s="78">
        <f t="shared" si="202"/>
        <v>0</v>
      </c>
      <c r="CH366" s="18"/>
      <c r="CI366" s="19"/>
      <c r="CK366" s="46"/>
    </row>
    <row r="367" spans="1:89" ht="14.1" customHeight="1" x14ac:dyDescent="0.3">
      <c r="A367" s="47">
        <f t="shared" si="187"/>
        <v>366</v>
      </c>
      <c r="B367" s="61"/>
      <c r="C367" s="61"/>
      <c r="D367" s="61"/>
      <c r="E367" s="61"/>
      <c r="F367" s="79"/>
      <c r="G367" s="63" t="s">
        <v>37</v>
      </c>
      <c r="H367" s="82" t="s">
        <v>173</v>
      </c>
      <c r="I367" s="61"/>
      <c r="J367" s="53">
        <f t="shared" si="199"/>
        <v>0</v>
      </c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18"/>
      <c r="CI367" s="19"/>
      <c r="CK367" s="46"/>
    </row>
    <row r="368" spans="1:89" ht="14.1" customHeight="1" x14ac:dyDescent="0.3">
      <c r="A368" s="47">
        <f t="shared" si="187"/>
        <v>367</v>
      </c>
      <c r="B368" s="61"/>
      <c r="C368" s="61"/>
      <c r="D368" s="61"/>
      <c r="E368" s="61"/>
      <c r="F368" s="79"/>
      <c r="G368" s="63" t="s">
        <v>50</v>
      </c>
      <c r="H368" s="82" t="s">
        <v>174</v>
      </c>
      <c r="I368" s="61"/>
      <c r="J368" s="53">
        <f t="shared" si="199"/>
        <v>0</v>
      </c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18"/>
      <c r="CI368" s="19"/>
      <c r="CK368" s="46"/>
    </row>
    <row r="369" spans="1:89" ht="14.1" customHeight="1" x14ac:dyDescent="0.3">
      <c r="A369" s="47">
        <f t="shared" si="187"/>
        <v>368</v>
      </c>
      <c r="B369" s="61"/>
      <c r="C369" s="61"/>
      <c r="D369" s="61"/>
      <c r="E369" s="61"/>
      <c r="F369" s="79"/>
      <c r="G369" s="63" t="s">
        <v>39</v>
      </c>
      <c r="H369" s="82" t="s">
        <v>175</v>
      </c>
      <c r="I369" s="61"/>
      <c r="J369" s="53">
        <f t="shared" si="199"/>
        <v>0</v>
      </c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18"/>
      <c r="CI369" s="19"/>
      <c r="CK369" s="46"/>
    </row>
    <row r="370" spans="1:89" ht="14.1" customHeight="1" x14ac:dyDescent="0.3">
      <c r="A370" s="47">
        <f t="shared" si="187"/>
        <v>369</v>
      </c>
      <c r="B370" s="61"/>
      <c r="C370" s="61"/>
      <c r="D370" s="61"/>
      <c r="E370" s="61"/>
      <c r="F370" s="79"/>
      <c r="G370" s="63" t="s">
        <v>41</v>
      </c>
      <c r="H370" s="82" t="s">
        <v>176</v>
      </c>
      <c r="I370" s="61"/>
      <c r="J370" s="53">
        <f t="shared" si="199"/>
        <v>0</v>
      </c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18"/>
      <c r="CI370" s="19"/>
      <c r="CK370" s="46"/>
    </row>
    <row r="371" spans="1:89" ht="14.1" customHeight="1" x14ac:dyDescent="0.3">
      <c r="A371" s="47">
        <f t="shared" si="187"/>
        <v>370</v>
      </c>
      <c r="B371" s="61"/>
      <c r="C371" s="61"/>
      <c r="D371" s="61"/>
      <c r="E371" s="61"/>
      <c r="F371" s="68"/>
      <c r="G371" s="63" t="s">
        <v>43</v>
      </c>
      <c r="H371" s="82" t="s">
        <v>177</v>
      </c>
      <c r="I371" s="63"/>
      <c r="J371" s="53">
        <f t="shared" si="199"/>
        <v>0</v>
      </c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18"/>
      <c r="CI371" s="19"/>
      <c r="CK371" s="46"/>
    </row>
    <row r="372" spans="1:89" ht="14.1" customHeight="1" x14ac:dyDescent="0.3">
      <c r="A372" s="47">
        <f t="shared" si="187"/>
        <v>371</v>
      </c>
      <c r="B372" s="61"/>
      <c r="C372" s="61"/>
      <c r="D372" s="61"/>
      <c r="E372" s="61"/>
      <c r="F372" s="68"/>
      <c r="G372" s="63" t="s">
        <v>45</v>
      </c>
      <c r="H372" s="82" t="s">
        <v>178</v>
      </c>
      <c r="I372" s="63"/>
      <c r="J372" s="53">
        <f t="shared" si="199"/>
        <v>0</v>
      </c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18"/>
      <c r="CI372" s="19"/>
      <c r="CK372" s="46"/>
    </row>
    <row r="373" spans="1:89" ht="14.1" customHeight="1" x14ac:dyDescent="0.3">
      <c r="A373" s="47">
        <f t="shared" si="187"/>
        <v>372</v>
      </c>
      <c r="B373" s="61"/>
      <c r="C373" s="61"/>
      <c r="D373" s="61"/>
      <c r="E373" s="61"/>
      <c r="F373" s="79" t="s">
        <v>47</v>
      </c>
      <c r="G373" s="80" t="s">
        <v>179</v>
      </c>
      <c r="H373" s="61"/>
      <c r="I373" s="61"/>
      <c r="J373" s="53">
        <f t="shared" si="199"/>
        <v>0</v>
      </c>
      <c r="K373" s="77">
        <f>SUM(K374:K379)</f>
        <v>0</v>
      </c>
      <c r="L373" s="77">
        <f t="shared" ref="L373:CG373" si="203">SUM(L374:L379)</f>
        <v>0</v>
      </c>
      <c r="M373" s="77">
        <f t="shared" si="203"/>
        <v>0</v>
      </c>
      <c r="N373" s="77">
        <f t="shared" si="203"/>
        <v>0</v>
      </c>
      <c r="O373" s="77">
        <f t="shared" si="203"/>
        <v>0</v>
      </c>
      <c r="P373" s="77">
        <f t="shared" si="203"/>
        <v>0</v>
      </c>
      <c r="Q373" s="77">
        <f t="shared" si="203"/>
        <v>0</v>
      </c>
      <c r="R373" s="77">
        <f t="shared" si="203"/>
        <v>0</v>
      </c>
      <c r="S373" s="77">
        <f t="shared" si="203"/>
        <v>0</v>
      </c>
      <c r="T373" s="77">
        <f t="shared" si="203"/>
        <v>0</v>
      </c>
      <c r="U373" s="77">
        <f t="shared" si="203"/>
        <v>0</v>
      </c>
      <c r="V373" s="77">
        <f t="shared" si="203"/>
        <v>0</v>
      </c>
      <c r="W373" s="77">
        <f t="shared" si="203"/>
        <v>0</v>
      </c>
      <c r="X373" s="77">
        <f t="shared" si="203"/>
        <v>0</v>
      </c>
      <c r="Y373" s="77">
        <f t="shared" si="203"/>
        <v>0</v>
      </c>
      <c r="Z373" s="77">
        <f t="shared" si="203"/>
        <v>0</v>
      </c>
      <c r="AA373" s="77">
        <f t="shared" si="203"/>
        <v>0</v>
      </c>
      <c r="AB373" s="77">
        <f t="shared" si="203"/>
        <v>0</v>
      </c>
      <c r="AC373" s="77">
        <f t="shared" si="203"/>
        <v>0</v>
      </c>
      <c r="AD373" s="77">
        <f t="shared" si="203"/>
        <v>0</v>
      </c>
      <c r="AE373" s="77">
        <f t="shared" si="203"/>
        <v>0</v>
      </c>
      <c r="AF373" s="77">
        <f t="shared" si="203"/>
        <v>0</v>
      </c>
      <c r="AG373" s="77">
        <f t="shared" si="203"/>
        <v>0</v>
      </c>
      <c r="AH373" s="77">
        <f t="shared" si="203"/>
        <v>0</v>
      </c>
      <c r="AI373" s="77">
        <f t="shared" si="203"/>
        <v>0</v>
      </c>
      <c r="AJ373" s="77">
        <f t="shared" si="203"/>
        <v>0</v>
      </c>
      <c r="AK373" s="77">
        <f t="shared" si="203"/>
        <v>0</v>
      </c>
      <c r="AL373" s="77">
        <f t="shared" si="203"/>
        <v>0</v>
      </c>
      <c r="AM373" s="77">
        <f t="shared" si="203"/>
        <v>0</v>
      </c>
      <c r="AN373" s="77">
        <f t="shared" si="203"/>
        <v>0</v>
      </c>
      <c r="AO373" s="77">
        <f t="shared" si="203"/>
        <v>0</v>
      </c>
      <c r="AP373" s="77">
        <f t="shared" si="203"/>
        <v>0</v>
      </c>
      <c r="AQ373" s="77">
        <f t="shared" si="203"/>
        <v>0</v>
      </c>
      <c r="AR373" s="77">
        <f t="shared" si="203"/>
        <v>0</v>
      </c>
      <c r="AS373" s="77">
        <f t="shared" si="203"/>
        <v>0</v>
      </c>
      <c r="AT373" s="77">
        <f t="shared" si="203"/>
        <v>0</v>
      </c>
      <c r="AU373" s="77">
        <f t="shared" si="203"/>
        <v>0</v>
      </c>
      <c r="AV373" s="77">
        <f t="shared" si="203"/>
        <v>0</v>
      </c>
      <c r="AW373" s="77">
        <f t="shared" si="203"/>
        <v>0</v>
      </c>
      <c r="AX373" s="77">
        <f t="shared" si="203"/>
        <v>0</v>
      </c>
      <c r="AY373" s="77">
        <f t="shared" si="203"/>
        <v>0</v>
      </c>
      <c r="AZ373" s="77">
        <f t="shared" si="203"/>
        <v>0</v>
      </c>
      <c r="BA373" s="77">
        <f t="shared" si="203"/>
        <v>0</v>
      </c>
      <c r="BB373" s="77">
        <f t="shared" si="203"/>
        <v>0</v>
      </c>
      <c r="BC373" s="77">
        <f t="shared" si="203"/>
        <v>0</v>
      </c>
      <c r="BD373" s="77">
        <f t="shared" si="203"/>
        <v>0</v>
      </c>
      <c r="BE373" s="77">
        <f t="shared" si="203"/>
        <v>0</v>
      </c>
      <c r="BF373" s="77">
        <f t="shared" si="203"/>
        <v>0</v>
      </c>
      <c r="BG373" s="77">
        <f t="shared" si="203"/>
        <v>0</v>
      </c>
      <c r="BH373" s="77">
        <f t="shared" si="203"/>
        <v>0</v>
      </c>
      <c r="BI373" s="77">
        <f t="shared" si="203"/>
        <v>0</v>
      </c>
      <c r="BJ373" s="77">
        <f t="shared" si="203"/>
        <v>0</v>
      </c>
      <c r="BK373" s="77">
        <f t="shared" si="203"/>
        <v>0</v>
      </c>
      <c r="BL373" s="77">
        <f t="shared" si="203"/>
        <v>0</v>
      </c>
      <c r="BM373" s="77">
        <f t="shared" si="203"/>
        <v>0</v>
      </c>
      <c r="BN373" s="77">
        <f t="shared" si="203"/>
        <v>0</v>
      </c>
      <c r="BO373" s="77">
        <f t="shared" si="203"/>
        <v>0</v>
      </c>
      <c r="BP373" s="77">
        <f t="shared" si="203"/>
        <v>0</v>
      </c>
      <c r="BQ373" s="77">
        <f t="shared" si="203"/>
        <v>0</v>
      </c>
      <c r="BR373" s="77">
        <f t="shared" si="203"/>
        <v>0</v>
      </c>
      <c r="BS373" s="77">
        <f t="shared" si="203"/>
        <v>0</v>
      </c>
      <c r="BT373" s="77">
        <f t="shared" si="203"/>
        <v>0</v>
      </c>
      <c r="BU373" s="77">
        <f t="shared" si="203"/>
        <v>0</v>
      </c>
      <c r="BV373" s="77">
        <f t="shared" si="203"/>
        <v>0</v>
      </c>
      <c r="BW373" s="77">
        <f t="shared" si="203"/>
        <v>0</v>
      </c>
      <c r="BX373" s="77">
        <f t="shared" si="203"/>
        <v>0</v>
      </c>
      <c r="BY373" s="77">
        <f t="shared" si="203"/>
        <v>0</v>
      </c>
      <c r="BZ373" s="77">
        <f t="shared" si="203"/>
        <v>0</v>
      </c>
      <c r="CA373" s="77">
        <f t="shared" si="203"/>
        <v>0</v>
      </c>
      <c r="CB373" s="77">
        <f t="shared" si="203"/>
        <v>0</v>
      </c>
      <c r="CC373" s="77">
        <f t="shared" si="203"/>
        <v>0</v>
      </c>
      <c r="CD373" s="77">
        <f t="shared" si="203"/>
        <v>0</v>
      </c>
      <c r="CE373" s="77">
        <f t="shared" si="203"/>
        <v>0</v>
      </c>
      <c r="CF373" s="77">
        <f t="shared" si="203"/>
        <v>0</v>
      </c>
      <c r="CG373" s="78">
        <f t="shared" si="203"/>
        <v>0</v>
      </c>
      <c r="CH373" s="18"/>
      <c r="CI373" s="19"/>
      <c r="CK373" s="46"/>
    </row>
    <row r="374" spans="1:89" ht="14.1" customHeight="1" x14ac:dyDescent="0.3">
      <c r="A374" s="47">
        <f t="shared" si="187"/>
        <v>373</v>
      </c>
      <c r="B374" s="61"/>
      <c r="C374" s="61"/>
      <c r="D374" s="61"/>
      <c r="E374" s="61"/>
      <c r="F374" s="79"/>
      <c r="G374" s="63" t="s">
        <v>37</v>
      </c>
      <c r="H374" s="82" t="s">
        <v>173</v>
      </c>
      <c r="I374" s="61"/>
      <c r="J374" s="53">
        <f t="shared" si="199"/>
        <v>0</v>
      </c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18"/>
      <c r="CI374" s="19"/>
      <c r="CK374" s="46"/>
    </row>
    <row r="375" spans="1:89" ht="14.1" customHeight="1" x14ac:dyDescent="0.3">
      <c r="A375" s="47">
        <f t="shared" si="187"/>
        <v>374</v>
      </c>
      <c r="B375" s="61"/>
      <c r="C375" s="61"/>
      <c r="D375" s="61"/>
      <c r="E375" s="61"/>
      <c r="F375" s="79"/>
      <c r="G375" s="63" t="s">
        <v>50</v>
      </c>
      <c r="H375" s="82" t="s">
        <v>174</v>
      </c>
      <c r="I375" s="61"/>
      <c r="J375" s="53">
        <f t="shared" si="199"/>
        <v>0</v>
      </c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18"/>
      <c r="CI375" s="19"/>
      <c r="CK375" s="46"/>
    </row>
    <row r="376" spans="1:89" ht="14.1" customHeight="1" x14ac:dyDescent="0.3">
      <c r="A376" s="47">
        <f t="shared" si="187"/>
        <v>375</v>
      </c>
      <c r="B376" s="61"/>
      <c r="C376" s="61"/>
      <c r="D376" s="61"/>
      <c r="E376" s="61"/>
      <c r="F376" s="79"/>
      <c r="G376" s="63" t="s">
        <v>39</v>
      </c>
      <c r="H376" s="82" t="s">
        <v>175</v>
      </c>
      <c r="I376" s="61"/>
      <c r="J376" s="53">
        <f t="shared" si="199"/>
        <v>0</v>
      </c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18"/>
      <c r="CI376" s="19"/>
      <c r="CK376" s="46"/>
    </row>
    <row r="377" spans="1:89" ht="14.1" customHeight="1" x14ac:dyDescent="0.3">
      <c r="A377" s="47">
        <f t="shared" si="187"/>
        <v>376</v>
      </c>
      <c r="B377" s="61"/>
      <c r="C377" s="61"/>
      <c r="D377" s="61"/>
      <c r="E377" s="61"/>
      <c r="F377" s="79"/>
      <c r="G377" s="63" t="s">
        <v>41</v>
      </c>
      <c r="H377" s="82" t="s">
        <v>176</v>
      </c>
      <c r="I377" s="61"/>
      <c r="J377" s="53">
        <f t="shared" si="199"/>
        <v>0</v>
      </c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18"/>
      <c r="CI377" s="19"/>
      <c r="CK377" s="46"/>
    </row>
    <row r="378" spans="1:89" ht="14.1" customHeight="1" x14ac:dyDescent="0.3">
      <c r="A378" s="47">
        <f t="shared" si="187"/>
        <v>377</v>
      </c>
      <c r="B378" s="61"/>
      <c r="C378" s="61"/>
      <c r="D378" s="61"/>
      <c r="E378" s="61"/>
      <c r="F378" s="79"/>
      <c r="G378" s="63" t="s">
        <v>43</v>
      </c>
      <c r="H378" s="82" t="s">
        <v>177</v>
      </c>
      <c r="I378" s="63"/>
      <c r="J378" s="53">
        <f t="shared" si="199"/>
        <v>0</v>
      </c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18"/>
      <c r="CI378" s="19"/>
      <c r="CK378" s="46"/>
    </row>
    <row r="379" spans="1:89" ht="14.1" customHeight="1" x14ac:dyDescent="0.3">
      <c r="A379" s="47">
        <f t="shared" si="187"/>
        <v>378</v>
      </c>
      <c r="B379" s="61"/>
      <c r="C379" s="61"/>
      <c r="D379" s="61"/>
      <c r="E379" s="61"/>
      <c r="F379" s="68"/>
      <c r="G379" s="63" t="s">
        <v>45</v>
      </c>
      <c r="H379" s="82" t="s">
        <v>178</v>
      </c>
      <c r="I379" s="63"/>
      <c r="J379" s="53">
        <f t="shared" si="199"/>
        <v>0</v>
      </c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18"/>
      <c r="CI379" s="19"/>
      <c r="CK379" s="46"/>
    </row>
    <row r="380" spans="1:89" ht="14.1" customHeight="1" x14ac:dyDescent="0.3">
      <c r="A380" s="47">
        <f t="shared" si="187"/>
        <v>379</v>
      </c>
      <c r="B380" s="61"/>
      <c r="C380" s="61"/>
      <c r="D380" s="61"/>
      <c r="E380" s="61"/>
      <c r="F380" s="79" t="s">
        <v>69</v>
      </c>
      <c r="G380" s="80" t="s">
        <v>180</v>
      </c>
      <c r="H380" s="61"/>
      <c r="I380" s="61"/>
      <c r="J380" s="53">
        <f t="shared" si="199"/>
        <v>0</v>
      </c>
      <c r="K380" s="77">
        <f>SUM(K381:K386)</f>
        <v>0</v>
      </c>
      <c r="L380" s="77">
        <f t="shared" ref="L380:CG380" si="204">SUM(L381:L386)</f>
        <v>0</v>
      </c>
      <c r="M380" s="77">
        <f t="shared" si="204"/>
        <v>0</v>
      </c>
      <c r="N380" s="77">
        <f t="shared" si="204"/>
        <v>0</v>
      </c>
      <c r="O380" s="77">
        <f t="shared" si="204"/>
        <v>0</v>
      </c>
      <c r="P380" s="77">
        <f t="shared" si="204"/>
        <v>0</v>
      </c>
      <c r="Q380" s="77">
        <f t="shared" si="204"/>
        <v>0</v>
      </c>
      <c r="R380" s="77">
        <f t="shared" si="204"/>
        <v>0</v>
      </c>
      <c r="S380" s="77">
        <f t="shared" si="204"/>
        <v>0</v>
      </c>
      <c r="T380" s="77">
        <f t="shared" si="204"/>
        <v>0</v>
      </c>
      <c r="U380" s="77">
        <f t="shared" si="204"/>
        <v>0</v>
      </c>
      <c r="V380" s="77">
        <f t="shared" si="204"/>
        <v>0</v>
      </c>
      <c r="W380" s="77">
        <f t="shared" si="204"/>
        <v>0</v>
      </c>
      <c r="X380" s="77">
        <f t="shared" si="204"/>
        <v>0</v>
      </c>
      <c r="Y380" s="77">
        <f t="shared" si="204"/>
        <v>0</v>
      </c>
      <c r="Z380" s="77">
        <f t="shared" si="204"/>
        <v>0</v>
      </c>
      <c r="AA380" s="77">
        <f t="shared" si="204"/>
        <v>0</v>
      </c>
      <c r="AB380" s="77">
        <f t="shared" si="204"/>
        <v>0</v>
      </c>
      <c r="AC380" s="77">
        <f t="shared" si="204"/>
        <v>0</v>
      </c>
      <c r="AD380" s="77">
        <f t="shared" si="204"/>
        <v>0</v>
      </c>
      <c r="AE380" s="77">
        <f t="shared" si="204"/>
        <v>0</v>
      </c>
      <c r="AF380" s="77">
        <f t="shared" si="204"/>
        <v>0</v>
      </c>
      <c r="AG380" s="77">
        <f t="shared" si="204"/>
        <v>0</v>
      </c>
      <c r="AH380" s="77">
        <f t="shared" si="204"/>
        <v>0</v>
      </c>
      <c r="AI380" s="77">
        <f t="shared" si="204"/>
        <v>0</v>
      </c>
      <c r="AJ380" s="77">
        <f t="shared" si="204"/>
        <v>0</v>
      </c>
      <c r="AK380" s="77">
        <f t="shared" si="204"/>
        <v>0</v>
      </c>
      <c r="AL380" s="77">
        <f t="shared" si="204"/>
        <v>0</v>
      </c>
      <c r="AM380" s="77">
        <f t="shared" si="204"/>
        <v>0</v>
      </c>
      <c r="AN380" s="77">
        <f t="shared" si="204"/>
        <v>0</v>
      </c>
      <c r="AO380" s="77">
        <f t="shared" si="204"/>
        <v>0</v>
      </c>
      <c r="AP380" s="77">
        <f t="shared" si="204"/>
        <v>0</v>
      </c>
      <c r="AQ380" s="77">
        <f t="shared" si="204"/>
        <v>0</v>
      </c>
      <c r="AR380" s="77">
        <f t="shared" si="204"/>
        <v>0</v>
      </c>
      <c r="AS380" s="77">
        <f t="shared" si="204"/>
        <v>0</v>
      </c>
      <c r="AT380" s="77">
        <f t="shared" si="204"/>
        <v>0</v>
      </c>
      <c r="AU380" s="77">
        <f t="shared" si="204"/>
        <v>0</v>
      </c>
      <c r="AV380" s="77">
        <f t="shared" si="204"/>
        <v>0</v>
      </c>
      <c r="AW380" s="77">
        <f t="shared" si="204"/>
        <v>0</v>
      </c>
      <c r="AX380" s="77">
        <f t="shared" si="204"/>
        <v>0</v>
      </c>
      <c r="AY380" s="77">
        <f t="shared" si="204"/>
        <v>0</v>
      </c>
      <c r="AZ380" s="77">
        <f t="shared" si="204"/>
        <v>0</v>
      </c>
      <c r="BA380" s="77">
        <f t="shared" si="204"/>
        <v>0</v>
      </c>
      <c r="BB380" s="77">
        <f t="shared" si="204"/>
        <v>0</v>
      </c>
      <c r="BC380" s="77">
        <f t="shared" si="204"/>
        <v>0</v>
      </c>
      <c r="BD380" s="77">
        <f t="shared" si="204"/>
        <v>0</v>
      </c>
      <c r="BE380" s="77">
        <f t="shared" si="204"/>
        <v>0</v>
      </c>
      <c r="BF380" s="77">
        <f t="shared" si="204"/>
        <v>0</v>
      </c>
      <c r="BG380" s="77">
        <f t="shared" si="204"/>
        <v>0</v>
      </c>
      <c r="BH380" s="77">
        <f t="shared" si="204"/>
        <v>0</v>
      </c>
      <c r="BI380" s="77">
        <f t="shared" si="204"/>
        <v>0</v>
      </c>
      <c r="BJ380" s="77">
        <f t="shared" si="204"/>
        <v>0</v>
      </c>
      <c r="BK380" s="77">
        <f t="shared" si="204"/>
        <v>0</v>
      </c>
      <c r="BL380" s="77">
        <f t="shared" si="204"/>
        <v>0</v>
      </c>
      <c r="BM380" s="77">
        <f t="shared" si="204"/>
        <v>0</v>
      </c>
      <c r="BN380" s="77">
        <f t="shared" si="204"/>
        <v>0</v>
      </c>
      <c r="BO380" s="77">
        <f t="shared" si="204"/>
        <v>0</v>
      </c>
      <c r="BP380" s="77">
        <f t="shared" si="204"/>
        <v>0</v>
      </c>
      <c r="BQ380" s="77">
        <f t="shared" si="204"/>
        <v>0</v>
      </c>
      <c r="BR380" s="77">
        <f t="shared" si="204"/>
        <v>0</v>
      </c>
      <c r="BS380" s="77">
        <f t="shared" si="204"/>
        <v>0</v>
      </c>
      <c r="BT380" s="77">
        <f t="shared" si="204"/>
        <v>0</v>
      </c>
      <c r="BU380" s="77">
        <f t="shared" si="204"/>
        <v>0</v>
      </c>
      <c r="BV380" s="77">
        <f t="shared" si="204"/>
        <v>0</v>
      </c>
      <c r="BW380" s="77">
        <f t="shared" si="204"/>
        <v>0</v>
      </c>
      <c r="BX380" s="77">
        <f t="shared" si="204"/>
        <v>0</v>
      </c>
      <c r="BY380" s="77">
        <f t="shared" si="204"/>
        <v>0</v>
      </c>
      <c r="BZ380" s="77">
        <f t="shared" si="204"/>
        <v>0</v>
      </c>
      <c r="CA380" s="77">
        <f t="shared" si="204"/>
        <v>0</v>
      </c>
      <c r="CB380" s="77">
        <f t="shared" si="204"/>
        <v>0</v>
      </c>
      <c r="CC380" s="77">
        <f t="shared" si="204"/>
        <v>0</v>
      </c>
      <c r="CD380" s="77">
        <f t="shared" si="204"/>
        <v>0</v>
      </c>
      <c r="CE380" s="77">
        <f t="shared" si="204"/>
        <v>0</v>
      </c>
      <c r="CF380" s="77">
        <f t="shared" si="204"/>
        <v>0</v>
      </c>
      <c r="CG380" s="78">
        <f t="shared" si="204"/>
        <v>0</v>
      </c>
      <c r="CH380" s="18"/>
      <c r="CI380" s="19"/>
      <c r="CK380" s="46"/>
    </row>
    <row r="381" spans="1:89" ht="14.1" customHeight="1" x14ac:dyDescent="0.3">
      <c r="A381" s="47">
        <f t="shared" si="187"/>
        <v>380</v>
      </c>
      <c r="B381" s="61"/>
      <c r="C381" s="61"/>
      <c r="D381" s="61"/>
      <c r="E381" s="61"/>
      <c r="F381" s="79"/>
      <c r="G381" s="63" t="s">
        <v>37</v>
      </c>
      <c r="H381" s="82" t="s">
        <v>173</v>
      </c>
      <c r="I381" s="61"/>
      <c r="J381" s="53">
        <f t="shared" si="199"/>
        <v>0</v>
      </c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18"/>
      <c r="CI381" s="19"/>
      <c r="CK381" s="46"/>
    </row>
    <row r="382" spans="1:89" ht="14.1" customHeight="1" x14ac:dyDescent="0.3">
      <c r="A382" s="47">
        <f t="shared" si="187"/>
        <v>381</v>
      </c>
      <c r="B382" s="61"/>
      <c r="C382" s="61"/>
      <c r="D382" s="61"/>
      <c r="E382" s="61"/>
      <c r="F382" s="79"/>
      <c r="G382" s="63" t="s">
        <v>50</v>
      </c>
      <c r="H382" s="82" t="s">
        <v>174</v>
      </c>
      <c r="I382" s="61"/>
      <c r="J382" s="53">
        <f t="shared" si="199"/>
        <v>0</v>
      </c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18"/>
      <c r="CI382" s="19"/>
      <c r="CK382" s="46"/>
    </row>
    <row r="383" spans="1:89" ht="14.1" customHeight="1" x14ac:dyDescent="0.3">
      <c r="A383" s="47">
        <f t="shared" si="187"/>
        <v>382</v>
      </c>
      <c r="B383" s="61"/>
      <c r="C383" s="61"/>
      <c r="D383" s="61"/>
      <c r="E383" s="61"/>
      <c r="F383" s="79"/>
      <c r="G383" s="63" t="s">
        <v>39</v>
      </c>
      <c r="H383" s="82" t="s">
        <v>175</v>
      </c>
      <c r="I383" s="61"/>
      <c r="J383" s="53">
        <f t="shared" si="199"/>
        <v>0</v>
      </c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18"/>
      <c r="CI383" s="19"/>
      <c r="CK383" s="46"/>
    </row>
    <row r="384" spans="1:89" ht="14.1" customHeight="1" x14ac:dyDescent="0.3">
      <c r="A384" s="47">
        <f t="shared" si="187"/>
        <v>383</v>
      </c>
      <c r="B384" s="61"/>
      <c r="C384" s="61"/>
      <c r="D384" s="61"/>
      <c r="E384" s="61"/>
      <c r="F384" s="79"/>
      <c r="G384" s="63" t="s">
        <v>41</v>
      </c>
      <c r="H384" s="82" t="s">
        <v>176</v>
      </c>
      <c r="I384" s="61"/>
      <c r="J384" s="53">
        <f t="shared" si="199"/>
        <v>0</v>
      </c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18"/>
      <c r="CI384" s="19"/>
      <c r="CK384" s="46"/>
    </row>
    <row r="385" spans="1:89" ht="14.1" customHeight="1" x14ac:dyDescent="0.3">
      <c r="A385" s="47">
        <f t="shared" si="187"/>
        <v>384</v>
      </c>
      <c r="B385" s="61"/>
      <c r="C385" s="61"/>
      <c r="D385" s="61"/>
      <c r="E385" s="61"/>
      <c r="F385" s="68"/>
      <c r="G385" s="63" t="s">
        <v>43</v>
      </c>
      <c r="H385" s="82" t="s">
        <v>177</v>
      </c>
      <c r="I385" s="63"/>
      <c r="J385" s="53">
        <f t="shared" si="199"/>
        <v>0</v>
      </c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18"/>
      <c r="CI385" s="19"/>
      <c r="CK385" s="46"/>
    </row>
    <row r="386" spans="1:89" ht="14.1" customHeight="1" x14ac:dyDescent="0.3">
      <c r="A386" s="47">
        <f t="shared" si="187"/>
        <v>385</v>
      </c>
      <c r="B386" s="61"/>
      <c r="C386" s="61"/>
      <c r="D386" s="61"/>
      <c r="E386" s="61"/>
      <c r="F386" s="68"/>
      <c r="G386" s="63" t="s">
        <v>45</v>
      </c>
      <c r="H386" s="82" t="s">
        <v>178</v>
      </c>
      <c r="I386" s="63"/>
      <c r="J386" s="53">
        <f t="shared" si="199"/>
        <v>0</v>
      </c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18"/>
      <c r="CI386" s="19"/>
      <c r="CK386" s="46"/>
    </row>
    <row r="387" spans="1:89" ht="14.1" customHeight="1" x14ac:dyDescent="0.3">
      <c r="A387" s="47">
        <f t="shared" si="187"/>
        <v>386</v>
      </c>
      <c r="B387" s="61"/>
      <c r="C387" s="61"/>
      <c r="D387" s="61"/>
      <c r="E387" s="61"/>
      <c r="F387" s="79" t="s">
        <v>71</v>
      </c>
      <c r="G387" s="80" t="s">
        <v>181</v>
      </c>
      <c r="H387" s="61"/>
      <c r="I387" s="61"/>
      <c r="J387" s="53">
        <f t="shared" si="199"/>
        <v>0</v>
      </c>
      <c r="K387" s="77">
        <f>SUM(K388:K391)</f>
        <v>0</v>
      </c>
      <c r="L387" s="77">
        <f t="shared" ref="L387:CG387" si="205">SUM(L388:L391)</f>
        <v>0</v>
      </c>
      <c r="M387" s="77">
        <f t="shared" si="205"/>
        <v>0</v>
      </c>
      <c r="N387" s="77">
        <f t="shared" si="205"/>
        <v>0</v>
      </c>
      <c r="O387" s="77">
        <f t="shared" si="205"/>
        <v>0</v>
      </c>
      <c r="P387" s="77">
        <f t="shared" si="205"/>
        <v>0</v>
      </c>
      <c r="Q387" s="77">
        <f t="shared" si="205"/>
        <v>0</v>
      </c>
      <c r="R387" s="77">
        <f t="shared" si="205"/>
        <v>0</v>
      </c>
      <c r="S387" s="77">
        <f t="shared" si="205"/>
        <v>0</v>
      </c>
      <c r="T387" s="77">
        <f t="shared" si="205"/>
        <v>0</v>
      </c>
      <c r="U387" s="77">
        <f t="shared" si="205"/>
        <v>0</v>
      </c>
      <c r="V387" s="77">
        <f t="shared" si="205"/>
        <v>0</v>
      </c>
      <c r="W387" s="77">
        <f t="shared" si="205"/>
        <v>0</v>
      </c>
      <c r="X387" s="77">
        <f t="shared" si="205"/>
        <v>0</v>
      </c>
      <c r="Y387" s="77">
        <f t="shared" si="205"/>
        <v>0</v>
      </c>
      <c r="Z387" s="77">
        <f t="shared" si="205"/>
        <v>0</v>
      </c>
      <c r="AA387" s="77">
        <f t="shared" si="205"/>
        <v>0</v>
      </c>
      <c r="AB387" s="77">
        <f t="shared" si="205"/>
        <v>0</v>
      </c>
      <c r="AC387" s="77">
        <f t="shared" si="205"/>
        <v>0</v>
      </c>
      <c r="AD387" s="77">
        <f t="shared" si="205"/>
        <v>0</v>
      </c>
      <c r="AE387" s="77">
        <f t="shared" si="205"/>
        <v>0</v>
      </c>
      <c r="AF387" s="77">
        <f t="shared" si="205"/>
        <v>0</v>
      </c>
      <c r="AG387" s="77">
        <f t="shared" si="205"/>
        <v>0</v>
      </c>
      <c r="AH387" s="77">
        <f t="shared" si="205"/>
        <v>0</v>
      </c>
      <c r="AI387" s="77">
        <f t="shared" si="205"/>
        <v>0</v>
      </c>
      <c r="AJ387" s="77">
        <f t="shared" si="205"/>
        <v>0</v>
      </c>
      <c r="AK387" s="77">
        <f t="shared" si="205"/>
        <v>0</v>
      </c>
      <c r="AL387" s="77">
        <f t="shared" si="205"/>
        <v>0</v>
      </c>
      <c r="AM387" s="77">
        <f t="shared" si="205"/>
        <v>0</v>
      </c>
      <c r="AN387" s="77">
        <f t="shared" si="205"/>
        <v>0</v>
      </c>
      <c r="AO387" s="77">
        <f t="shared" si="205"/>
        <v>0</v>
      </c>
      <c r="AP387" s="77">
        <f t="shared" si="205"/>
        <v>0</v>
      </c>
      <c r="AQ387" s="77">
        <f t="shared" si="205"/>
        <v>0</v>
      </c>
      <c r="AR387" s="77">
        <f t="shared" si="205"/>
        <v>0</v>
      </c>
      <c r="AS387" s="77">
        <f t="shared" si="205"/>
        <v>0</v>
      </c>
      <c r="AT387" s="77">
        <f t="shared" si="205"/>
        <v>0</v>
      </c>
      <c r="AU387" s="77">
        <f t="shared" si="205"/>
        <v>0</v>
      </c>
      <c r="AV387" s="77">
        <f t="shared" si="205"/>
        <v>0</v>
      </c>
      <c r="AW387" s="77">
        <f t="shared" si="205"/>
        <v>0</v>
      </c>
      <c r="AX387" s="77">
        <f t="shared" si="205"/>
        <v>0</v>
      </c>
      <c r="AY387" s="77">
        <f t="shared" si="205"/>
        <v>0</v>
      </c>
      <c r="AZ387" s="77">
        <f t="shared" si="205"/>
        <v>0</v>
      </c>
      <c r="BA387" s="77">
        <f t="shared" si="205"/>
        <v>0</v>
      </c>
      <c r="BB387" s="77">
        <f t="shared" si="205"/>
        <v>0</v>
      </c>
      <c r="BC387" s="77">
        <f t="shared" si="205"/>
        <v>0</v>
      </c>
      <c r="BD387" s="77">
        <f t="shared" si="205"/>
        <v>0</v>
      </c>
      <c r="BE387" s="77">
        <f t="shared" si="205"/>
        <v>0</v>
      </c>
      <c r="BF387" s="77">
        <f t="shared" si="205"/>
        <v>0</v>
      </c>
      <c r="BG387" s="77">
        <f t="shared" si="205"/>
        <v>0</v>
      </c>
      <c r="BH387" s="77">
        <f t="shared" si="205"/>
        <v>0</v>
      </c>
      <c r="BI387" s="77">
        <f t="shared" si="205"/>
        <v>0</v>
      </c>
      <c r="BJ387" s="77">
        <f t="shared" si="205"/>
        <v>0</v>
      </c>
      <c r="BK387" s="77">
        <f t="shared" si="205"/>
        <v>0</v>
      </c>
      <c r="BL387" s="77">
        <f t="shared" si="205"/>
        <v>0</v>
      </c>
      <c r="BM387" s="77">
        <f t="shared" si="205"/>
        <v>0</v>
      </c>
      <c r="BN387" s="77">
        <f t="shared" si="205"/>
        <v>0</v>
      </c>
      <c r="BO387" s="77">
        <f t="shared" si="205"/>
        <v>0</v>
      </c>
      <c r="BP387" s="77">
        <f t="shared" si="205"/>
        <v>0</v>
      </c>
      <c r="BQ387" s="77">
        <f t="shared" si="205"/>
        <v>0</v>
      </c>
      <c r="BR387" s="77">
        <f t="shared" si="205"/>
        <v>0</v>
      </c>
      <c r="BS387" s="77">
        <f t="shared" si="205"/>
        <v>0</v>
      </c>
      <c r="BT387" s="77">
        <f t="shared" si="205"/>
        <v>0</v>
      </c>
      <c r="BU387" s="77">
        <f t="shared" si="205"/>
        <v>0</v>
      </c>
      <c r="BV387" s="77">
        <f t="shared" si="205"/>
        <v>0</v>
      </c>
      <c r="BW387" s="77">
        <f t="shared" si="205"/>
        <v>0</v>
      </c>
      <c r="BX387" s="77">
        <f t="shared" si="205"/>
        <v>0</v>
      </c>
      <c r="BY387" s="77">
        <f t="shared" si="205"/>
        <v>0</v>
      </c>
      <c r="BZ387" s="77">
        <f t="shared" si="205"/>
        <v>0</v>
      </c>
      <c r="CA387" s="77">
        <f t="shared" si="205"/>
        <v>0</v>
      </c>
      <c r="CB387" s="77">
        <f t="shared" si="205"/>
        <v>0</v>
      </c>
      <c r="CC387" s="77">
        <f t="shared" si="205"/>
        <v>0</v>
      </c>
      <c r="CD387" s="77">
        <f t="shared" si="205"/>
        <v>0</v>
      </c>
      <c r="CE387" s="77">
        <f t="shared" si="205"/>
        <v>0</v>
      </c>
      <c r="CF387" s="77">
        <f t="shared" si="205"/>
        <v>0</v>
      </c>
      <c r="CG387" s="78">
        <f t="shared" si="205"/>
        <v>0</v>
      </c>
      <c r="CH387" s="18"/>
      <c r="CI387" s="19"/>
      <c r="CK387" s="46"/>
    </row>
    <row r="388" spans="1:89" ht="14.1" customHeight="1" x14ac:dyDescent="0.3">
      <c r="A388" s="47">
        <f t="shared" si="187"/>
        <v>387</v>
      </c>
      <c r="B388" s="61"/>
      <c r="C388" s="61"/>
      <c r="D388" s="61"/>
      <c r="E388" s="61"/>
      <c r="F388" s="79"/>
      <c r="G388" s="63" t="s">
        <v>37</v>
      </c>
      <c r="H388" s="82" t="str">
        <f>'[1]טופס 106 חודשי'!$H$305</f>
        <v>שכבת חוב (Tranch) בדירוג AA- ומעלה</v>
      </c>
      <c r="I388" s="61"/>
      <c r="J388" s="53">
        <f t="shared" si="199"/>
        <v>0</v>
      </c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18"/>
      <c r="CI388" s="19"/>
      <c r="CK388" s="46"/>
    </row>
    <row r="389" spans="1:89" ht="14.1" customHeight="1" x14ac:dyDescent="0.3">
      <c r="A389" s="47">
        <f t="shared" si="187"/>
        <v>388</v>
      </c>
      <c r="B389" s="61"/>
      <c r="C389" s="61"/>
      <c r="D389" s="61"/>
      <c r="E389" s="61"/>
      <c r="F389" s="79"/>
      <c r="G389" s="63" t="s">
        <v>50</v>
      </c>
      <c r="H389" s="82" t="str">
        <f>'[1]טופס 106 חודשי'!$H$306</f>
        <v xml:space="preserve">שכבת חוב (Tranch) בדירוג BBB- ועד A+ </v>
      </c>
      <c r="I389" s="61"/>
      <c r="J389" s="53">
        <f t="shared" si="199"/>
        <v>0</v>
      </c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18"/>
      <c r="CI389" s="19"/>
      <c r="CK389" s="46"/>
    </row>
    <row r="390" spans="1:89" ht="14.1" customHeight="1" x14ac:dyDescent="0.3">
      <c r="A390" s="47">
        <f t="shared" si="187"/>
        <v>389</v>
      </c>
      <c r="B390" s="61"/>
      <c r="C390" s="61"/>
      <c r="D390" s="61"/>
      <c r="E390" s="61"/>
      <c r="F390" s="79"/>
      <c r="G390" s="63" t="s">
        <v>39</v>
      </c>
      <c r="H390" s="82" t="str">
        <f>'[1]טופס 106 חודשי'!$H$307</f>
        <v>שכבת חוב (Tranch) בדירוג BB ומטה</v>
      </c>
      <c r="I390" s="61"/>
      <c r="J390" s="53">
        <f t="shared" si="199"/>
        <v>0</v>
      </c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18"/>
      <c r="CI390" s="19"/>
      <c r="CK390" s="46"/>
    </row>
    <row r="391" spans="1:89" ht="14.1" customHeight="1" x14ac:dyDescent="0.3">
      <c r="A391" s="47">
        <f t="shared" si="187"/>
        <v>390</v>
      </c>
      <c r="B391" s="61"/>
      <c r="C391" s="61"/>
      <c r="D391" s="61"/>
      <c r="E391" s="61"/>
      <c r="F391" s="79"/>
      <c r="G391" s="63" t="s">
        <v>41</v>
      </c>
      <c r="H391" s="82" t="str">
        <f>'[1]טופס 106 חודשי'!$H$308</f>
        <v>שכבת הון (Equity Tranch)</v>
      </c>
      <c r="I391" s="61"/>
      <c r="J391" s="53">
        <f t="shared" si="199"/>
        <v>0</v>
      </c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18"/>
      <c r="CI391" s="19"/>
      <c r="CK391" s="46">
        <f>IF(J392&gt;0,1,0)</f>
        <v>0</v>
      </c>
    </row>
    <row r="392" spans="1:89" ht="14.1" customHeight="1" x14ac:dyDescent="0.3">
      <c r="A392" s="47">
        <f t="shared" si="187"/>
        <v>391</v>
      </c>
      <c r="B392" s="68"/>
      <c r="C392" s="68"/>
      <c r="D392" s="68"/>
      <c r="E392" s="68"/>
      <c r="F392" s="68"/>
      <c r="G392" s="68"/>
      <c r="H392" s="68"/>
      <c r="I392" s="69"/>
      <c r="J392" s="70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2"/>
      <c r="CH392" s="18"/>
      <c r="CI392" s="19"/>
      <c r="CK392" s="46"/>
    </row>
    <row r="393" spans="1:89" ht="14.1" customHeight="1" x14ac:dyDescent="0.3">
      <c r="A393" s="47">
        <f t="shared" si="187"/>
        <v>392</v>
      </c>
      <c r="B393" s="48"/>
      <c r="C393" s="48" t="s">
        <v>182</v>
      </c>
      <c r="D393" s="58" t="s">
        <v>183</v>
      </c>
      <c r="E393" s="48"/>
      <c r="F393" s="49"/>
      <c r="G393" s="48"/>
      <c r="H393" s="48"/>
      <c r="I393" s="48"/>
      <c r="J393" s="53">
        <f t="shared" ref="J393:J455" si="206">SUM(K393:CG393)</f>
        <v>301988.92</v>
      </c>
      <c r="K393" s="54">
        <f>SUM(K394,K412)</f>
        <v>0</v>
      </c>
      <c r="L393" s="54">
        <f t="shared" ref="L393:BW393" si="207">SUM(L394,L412)</f>
        <v>916.26</v>
      </c>
      <c r="M393" s="54">
        <f t="shared" si="207"/>
        <v>32468.86</v>
      </c>
      <c r="N393" s="54">
        <f t="shared" si="207"/>
        <v>0</v>
      </c>
      <c r="O393" s="54">
        <f t="shared" si="207"/>
        <v>5438.99</v>
      </c>
      <c r="P393" s="54">
        <f t="shared" si="207"/>
        <v>451.61</v>
      </c>
      <c r="Q393" s="54">
        <f t="shared" si="207"/>
        <v>83574.500000000015</v>
      </c>
      <c r="R393" s="54">
        <f t="shared" si="207"/>
        <v>1584.75</v>
      </c>
      <c r="S393" s="54">
        <f t="shared" si="207"/>
        <v>5978.42</v>
      </c>
      <c r="T393" s="54">
        <f t="shared" si="207"/>
        <v>0</v>
      </c>
      <c r="U393" s="54">
        <f t="shared" si="207"/>
        <v>86264.06</v>
      </c>
      <c r="V393" s="54">
        <f t="shared" si="207"/>
        <v>0</v>
      </c>
      <c r="W393" s="54">
        <f t="shared" si="207"/>
        <v>0</v>
      </c>
      <c r="X393" s="54">
        <f t="shared" si="207"/>
        <v>0</v>
      </c>
      <c r="Y393" s="54">
        <f t="shared" si="207"/>
        <v>1503.97</v>
      </c>
      <c r="Z393" s="54">
        <f t="shared" si="207"/>
        <v>0</v>
      </c>
      <c r="AA393" s="54">
        <f t="shared" si="207"/>
        <v>12445.13</v>
      </c>
      <c r="AB393" s="54">
        <f t="shared" si="207"/>
        <v>3480.81</v>
      </c>
      <c r="AC393" s="54">
        <f t="shared" si="207"/>
        <v>0</v>
      </c>
      <c r="AD393" s="54">
        <f t="shared" si="207"/>
        <v>42563.75</v>
      </c>
      <c r="AE393" s="54">
        <f t="shared" si="207"/>
        <v>4532</v>
      </c>
      <c r="AF393" s="54">
        <f t="shared" si="207"/>
        <v>1381.14</v>
      </c>
      <c r="AG393" s="54">
        <f t="shared" si="207"/>
        <v>1232.06</v>
      </c>
      <c r="AH393" s="54">
        <f t="shared" si="207"/>
        <v>490.49</v>
      </c>
      <c r="AI393" s="54">
        <f t="shared" si="207"/>
        <v>0</v>
      </c>
      <c r="AJ393" s="54">
        <f t="shared" si="207"/>
        <v>149.43</v>
      </c>
      <c r="AK393" s="54">
        <f t="shared" si="207"/>
        <v>17532.689999999999</v>
      </c>
      <c r="AL393" s="54">
        <f t="shared" si="207"/>
        <v>0</v>
      </c>
      <c r="AM393" s="54">
        <f t="shared" si="207"/>
        <v>0</v>
      </c>
      <c r="AN393" s="54">
        <f t="shared" si="207"/>
        <v>0</v>
      </c>
      <c r="AO393" s="54">
        <f t="shared" si="207"/>
        <v>0</v>
      </c>
      <c r="AP393" s="54">
        <f t="shared" si="207"/>
        <v>0</v>
      </c>
      <c r="AQ393" s="54">
        <f t="shared" si="207"/>
        <v>0</v>
      </c>
      <c r="AR393" s="54">
        <f t="shared" si="207"/>
        <v>0</v>
      </c>
      <c r="AS393" s="54">
        <f t="shared" si="207"/>
        <v>0</v>
      </c>
      <c r="AT393" s="54">
        <f t="shared" si="207"/>
        <v>0</v>
      </c>
      <c r="AU393" s="54">
        <f t="shared" si="207"/>
        <v>0</v>
      </c>
      <c r="AV393" s="54">
        <f t="shared" si="207"/>
        <v>0</v>
      </c>
      <c r="AW393" s="54">
        <f t="shared" si="207"/>
        <v>0</v>
      </c>
      <c r="AX393" s="54">
        <f t="shared" si="207"/>
        <v>0</v>
      </c>
      <c r="AY393" s="54">
        <f t="shared" si="207"/>
        <v>0</v>
      </c>
      <c r="AZ393" s="54">
        <f t="shared" si="207"/>
        <v>0</v>
      </c>
      <c r="BA393" s="54">
        <f t="shared" si="207"/>
        <v>0</v>
      </c>
      <c r="BB393" s="54">
        <f t="shared" si="207"/>
        <v>0</v>
      </c>
      <c r="BC393" s="54">
        <f t="shared" si="207"/>
        <v>0</v>
      </c>
      <c r="BD393" s="54">
        <f t="shared" si="207"/>
        <v>0</v>
      </c>
      <c r="BE393" s="54">
        <f t="shared" si="207"/>
        <v>0</v>
      </c>
      <c r="BF393" s="54">
        <f t="shared" si="207"/>
        <v>0</v>
      </c>
      <c r="BG393" s="54">
        <f t="shared" si="207"/>
        <v>0</v>
      </c>
      <c r="BH393" s="54">
        <f t="shared" si="207"/>
        <v>0</v>
      </c>
      <c r="BI393" s="54">
        <f t="shared" si="207"/>
        <v>0</v>
      </c>
      <c r="BJ393" s="54">
        <f t="shared" si="207"/>
        <v>0</v>
      </c>
      <c r="BK393" s="54">
        <f t="shared" si="207"/>
        <v>0</v>
      </c>
      <c r="BL393" s="54">
        <f t="shared" si="207"/>
        <v>0</v>
      </c>
      <c r="BM393" s="54">
        <f t="shared" si="207"/>
        <v>0</v>
      </c>
      <c r="BN393" s="54">
        <f t="shared" si="207"/>
        <v>0</v>
      </c>
      <c r="BO393" s="54">
        <f t="shared" si="207"/>
        <v>0</v>
      </c>
      <c r="BP393" s="54">
        <f t="shared" si="207"/>
        <v>0</v>
      </c>
      <c r="BQ393" s="54">
        <f t="shared" si="207"/>
        <v>0</v>
      </c>
      <c r="BR393" s="54">
        <f t="shared" si="207"/>
        <v>0</v>
      </c>
      <c r="BS393" s="54">
        <f t="shared" si="207"/>
        <v>0</v>
      </c>
      <c r="BT393" s="54">
        <f t="shared" si="207"/>
        <v>0</v>
      </c>
      <c r="BU393" s="54">
        <f t="shared" si="207"/>
        <v>0</v>
      </c>
      <c r="BV393" s="54">
        <f t="shared" si="207"/>
        <v>0</v>
      </c>
      <c r="BW393" s="54">
        <f t="shared" si="207"/>
        <v>0</v>
      </c>
      <c r="BX393" s="54">
        <f t="shared" ref="BX393:CF393" si="208">SUM(BX394,BX412)</f>
        <v>0</v>
      </c>
      <c r="BY393" s="54">
        <f t="shared" si="208"/>
        <v>0</v>
      </c>
      <c r="BZ393" s="54">
        <f t="shared" si="208"/>
        <v>0</v>
      </c>
      <c r="CA393" s="54">
        <f t="shared" si="208"/>
        <v>0</v>
      </c>
      <c r="CB393" s="54">
        <f t="shared" si="208"/>
        <v>0</v>
      </c>
      <c r="CC393" s="54">
        <f t="shared" si="208"/>
        <v>0</v>
      </c>
      <c r="CD393" s="54">
        <f t="shared" si="208"/>
        <v>0</v>
      </c>
      <c r="CE393" s="54">
        <f t="shared" si="208"/>
        <v>0</v>
      </c>
      <c r="CF393" s="54">
        <f t="shared" si="208"/>
        <v>0</v>
      </c>
      <c r="CG393" s="55">
        <f>SUM(CG394,CG412)</f>
        <v>0</v>
      </c>
      <c r="CH393" s="18"/>
      <c r="CI393" s="19"/>
      <c r="CK393" s="46"/>
    </row>
    <row r="394" spans="1:89" ht="14.1" customHeight="1" x14ac:dyDescent="0.3">
      <c r="A394" s="47">
        <f t="shared" si="187"/>
        <v>393</v>
      </c>
      <c r="B394" s="61"/>
      <c r="C394" s="61"/>
      <c r="D394" s="61" t="s">
        <v>184</v>
      </c>
      <c r="E394" s="86" t="s">
        <v>14</v>
      </c>
      <c r="F394" s="79"/>
      <c r="G394" s="61"/>
      <c r="H394" s="61"/>
      <c r="I394" s="61"/>
      <c r="J394" s="53">
        <f t="shared" si="206"/>
        <v>301988.92</v>
      </c>
      <c r="K394" s="110">
        <f>SUM(K395:K397,K401,,K406:K407,K410:K411)</f>
        <v>0</v>
      </c>
      <c r="L394" s="110">
        <f t="shared" ref="L394:BW394" si="209">SUM(L395:L397,L401,,L406:L407,L410:L411)</f>
        <v>916.26</v>
      </c>
      <c r="M394" s="110">
        <f t="shared" si="209"/>
        <v>32468.86</v>
      </c>
      <c r="N394" s="110">
        <f t="shared" si="209"/>
        <v>0</v>
      </c>
      <c r="O394" s="110">
        <f t="shared" si="209"/>
        <v>5438.99</v>
      </c>
      <c r="P394" s="110">
        <f t="shared" si="209"/>
        <v>451.61</v>
      </c>
      <c r="Q394" s="110">
        <f t="shared" si="209"/>
        <v>83574.500000000015</v>
      </c>
      <c r="R394" s="110">
        <f t="shared" si="209"/>
        <v>1584.75</v>
      </c>
      <c r="S394" s="110">
        <f t="shared" si="209"/>
        <v>5978.42</v>
      </c>
      <c r="T394" s="110">
        <f t="shared" si="209"/>
        <v>0</v>
      </c>
      <c r="U394" s="110">
        <f t="shared" si="209"/>
        <v>86264.06</v>
      </c>
      <c r="V394" s="110">
        <f t="shared" si="209"/>
        <v>0</v>
      </c>
      <c r="W394" s="110">
        <f t="shared" si="209"/>
        <v>0</v>
      </c>
      <c r="X394" s="110">
        <f t="shared" si="209"/>
        <v>0</v>
      </c>
      <c r="Y394" s="110">
        <f t="shared" si="209"/>
        <v>1503.97</v>
      </c>
      <c r="Z394" s="110">
        <f t="shared" si="209"/>
        <v>0</v>
      </c>
      <c r="AA394" s="110">
        <f t="shared" si="209"/>
        <v>12445.13</v>
      </c>
      <c r="AB394" s="110">
        <f t="shared" si="209"/>
        <v>3480.81</v>
      </c>
      <c r="AC394" s="110">
        <f t="shared" si="209"/>
        <v>0</v>
      </c>
      <c r="AD394" s="110">
        <f t="shared" si="209"/>
        <v>42563.75</v>
      </c>
      <c r="AE394" s="110">
        <f t="shared" si="209"/>
        <v>4532</v>
      </c>
      <c r="AF394" s="110">
        <f t="shared" si="209"/>
        <v>1381.14</v>
      </c>
      <c r="AG394" s="110">
        <f t="shared" si="209"/>
        <v>1232.06</v>
      </c>
      <c r="AH394" s="110">
        <f t="shared" si="209"/>
        <v>490.49</v>
      </c>
      <c r="AI394" s="110">
        <f t="shared" si="209"/>
        <v>0</v>
      </c>
      <c r="AJ394" s="110">
        <f t="shared" si="209"/>
        <v>149.43</v>
      </c>
      <c r="AK394" s="110">
        <f t="shared" si="209"/>
        <v>17532.689999999999</v>
      </c>
      <c r="AL394" s="110">
        <f t="shared" si="209"/>
        <v>0</v>
      </c>
      <c r="AM394" s="110">
        <f t="shared" si="209"/>
        <v>0</v>
      </c>
      <c r="AN394" s="110">
        <f t="shared" si="209"/>
        <v>0</v>
      </c>
      <c r="AO394" s="110">
        <f t="shared" si="209"/>
        <v>0</v>
      </c>
      <c r="AP394" s="110">
        <f t="shared" si="209"/>
        <v>0</v>
      </c>
      <c r="AQ394" s="110">
        <f t="shared" si="209"/>
        <v>0</v>
      </c>
      <c r="AR394" s="110">
        <f t="shared" si="209"/>
        <v>0</v>
      </c>
      <c r="AS394" s="110">
        <f t="shared" si="209"/>
        <v>0</v>
      </c>
      <c r="AT394" s="110">
        <f t="shared" si="209"/>
        <v>0</v>
      </c>
      <c r="AU394" s="110">
        <f t="shared" si="209"/>
        <v>0</v>
      </c>
      <c r="AV394" s="110">
        <f t="shared" si="209"/>
        <v>0</v>
      </c>
      <c r="AW394" s="110">
        <f t="shared" si="209"/>
        <v>0</v>
      </c>
      <c r="AX394" s="110">
        <f t="shared" si="209"/>
        <v>0</v>
      </c>
      <c r="AY394" s="110">
        <f t="shared" si="209"/>
        <v>0</v>
      </c>
      <c r="AZ394" s="110">
        <f t="shared" si="209"/>
        <v>0</v>
      </c>
      <c r="BA394" s="110">
        <f t="shared" si="209"/>
        <v>0</v>
      </c>
      <c r="BB394" s="110">
        <f t="shared" si="209"/>
        <v>0</v>
      </c>
      <c r="BC394" s="110">
        <f t="shared" si="209"/>
        <v>0</v>
      </c>
      <c r="BD394" s="110">
        <f t="shared" si="209"/>
        <v>0</v>
      </c>
      <c r="BE394" s="110">
        <f t="shared" si="209"/>
        <v>0</v>
      </c>
      <c r="BF394" s="110">
        <f t="shared" si="209"/>
        <v>0</v>
      </c>
      <c r="BG394" s="110">
        <f t="shared" si="209"/>
        <v>0</v>
      </c>
      <c r="BH394" s="110">
        <f t="shared" si="209"/>
        <v>0</v>
      </c>
      <c r="BI394" s="110">
        <f t="shared" si="209"/>
        <v>0</v>
      </c>
      <c r="BJ394" s="110">
        <f t="shared" si="209"/>
        <v>0</v>
      </c>
      <c r="BK394" s="110">
        <f t="shared" si="209"/>
        <v>0</v>
      </c>
      <c r="BL394" s="110">
        <f t="shared" si="209"/>
        <v>0</v>
      </c>
      <c r="BM394" s="110">
        <f t="shared" si="209"/>
        <v>0</v>
      </c>
      <c r="BN394" s="110">
        <f t="shared" si="209"/>
        <v>0</v>
      </c>
      <c r="BO394" s="110">
        <f t="shared" si="209"/>
        <v>0</v>
      </c>
      <c r="BP394" s="110">
        <f t="shared" si="209"/>
        <v>0</v>
      </c>
      <c r="BQ394" s="110">
        <f t="shared" si="209"/>
        <v>0</v>
      </c>
      <c r="BR394" s="110">
        <f t="shared" si="209"/>
        <v>0</v>
      </c>
      <c r="BS394" s="110">
        <f t="shared" si="209"/>
        <v>0</v>
      </c>
      <c r="BT394" s="110">
        <f t="shared" si="209"/>
        <v>0</v>
      </c>
      <c r="BU394" s="110">
        <f t="shared" si="209"/>
        <v>0</v>
      </c>
      <c r="BV394" s="110">
        <f t="shared" si="209"/>
        <v>0</v>
      </c>
      <c r="BW394" s="110">
        <f t="shared" si="209"/>
        <v>0</v>
      </c>
      <c r="BX394" s="110">
        <f t="shared" ref="BX394:CF394" si="210">SUM(BX395:BX397,BX401,,BX406:BX407,BX410:BX411)</f>
        <v>0</v>
      </c>
      <c r="BY394" s="110">
        <f t="shared" si="210"/>
        <v>0</v>
      </c>
      <c r="BZ394" s="110">
        <f t="shared" si="210"/>
        <v>0</v>
      </c>
      <c r="CA394" s="110">
        <f t="shared" si="210"/>
        <v>0</v>
      </c>
      <c r="CB394" s="110">
        <f t="shared" si="210"/>
        <v>0</v>
      </c>
      <c r="CC394" s="110">
        <f t="shared" si="210"/>
        <v>0</v>
      </c>
      <c r="CD394" s="110">
        <f t="shared" si="210"/>
        <v>0</v>
      </c>
      <c r="CE394" s="110">
        <f t="shared" si="210"/>
        <v>0</v>
      </c>
      <c r="CF394" s="110">
        <f t="shared" si="210"/>
        <v>0</v>
      </c>
      <c r="CG394" s="111">
        <f>SUM(CG395:CG397,CG401,,CG406:CG407,CG410:CG411)</f>
        <v>0</v>
      </c>
      <c r="CH394" s="18"/>
      <c r="CI394" s="19"/>
      <c r="CK394" s="46">
        <f t="shared" ref="CK394:CK401" si="211">IF(J395&gt;0,1,0)</f>
        <v>1</v>
      </c>
    </row>
    <row r="395" spans="1:89" ht="14.1" customHeight="1" x14ac:dyDescent="0.3">
      <c r="A395" s="47">
        <f t="shared" si="187"/>
        <v>394</v>
      </c>
      <c r="B395" s="63"/>
      <c r="C395" s="63"/>
      <c r="D395" s="112"/>
      <c r="E395" s="63" t="s">
        <v>15</v>
      </c>
      <c r="F395" s="113" t="s">
        <v>185</v>
      </c>
      <c r="G395" s="63"/>
      <c r="H395" s="63"/>
      <c r="I395" s="63"/>
      <c r="J395" s="53">
        <f t="shared" si="206"/>
        <v>220448.47</v>
      </c>
      <c r="K395" s="64"/>
      <c r="L395" s="64"/>
      <c r="M395" s="64">
        <v>504.97</v>
      </c>
      <c r="N395" s="64"/>
      <c r="O395" s="64">
        <v>1843.39</v>
      </c>
      <c r="P395" s="64"/>
      <c r="Q395" s="64">
        <v>46597.1</v>
      </c>
      <c r="R395" s="64">
        <v>1584.75</v>
      </c>
      <c r="S395" s="64">
        <v>5978.42</v>
      </c>
      <c r="T395" s="64"/>
      <c r="U395" s="64">
        <v>86264.06</v>
      </c>
      <c r="V395" s="64"/>
      <c r="W395" s="64"/>
      <c r="X395" s="64"/>
      <c r="Y395" s="64">
        <v>1503.97</v>
      </c>
      <c r="Z395" s="64"/>
      <c r="AA395" s="64">
        <v>12445.13</v>
      </c>
      <c r="AB395" s="64">
        <v>3480.81</v>
      </c>
      <c r="AC395" s="64"/>
      <c r="AD395" s="64">
        <v>42563.75</v>
      </c>
      <c r="AE395" s="64"/>
      <c r="AF395" s="64"/>
      <c r="AG395" s="64"/>
      <c r="AH395" s="64"/>
      <c r="AI395" s="64"/>
      <c r="AJ395" s="64">
        <v>149.43</v>
      </c>
      <c r="AK395" s="64">
        <v>17532.689999999999</v>
      </c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5"/>
      <c r="CH395" s="18"/>
      <c r="CI395" s="19"/>
      <c r="CK395" s="46">
        <f t="shared" si="211"/>
        <v>1</v>
      </c>
    </row>
    <row r="396" spans="1:89" s="46" customFormat="1" ht="14.1" customHeight="1" x14ac:dyDescent="0.3">
      <c r="A396" s="47">
        <f t="shared" ref="A396:A459" si="212">A395+1</f>
        <v>395</v>
      </c>
      <c r="B396" s="63"/>
      <c r="C396" s="63"/>
      <c r="D396" s="63"/>
      <c r="E396" s="63" t="s">
        <v>17</v>
      </c>
      <c r="F396" s="113" t="s">
        <v>186</v>
      </c>
      <c r="G396" s="63"/>
      <c r="H396" s="63"/>
      <c r="I396" s="63"/>
      <c r="J396" s="53">
        <f t="shared" si="206"/>
        <v>15447.479999999998</v>
      </c>
      <c r="K396" s="64"/>
      <c r="L396" s="64"/>
      <c r="M396" s="64">
        <v>6095.65</v>
      </c>
      <c r="N396" s="64"/>
      <c r="O396" s="64"/>
      <c r="P396" s="64"/>
      <c r="Q396" s="64">
        <v>7762.59</v>
      </c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>
        <v>900.57</v>
      </c>
      <c r="AF396" s="64">
        <v>324.91000000000003</v>
      </c>
      <c r="AG396" s="64">
        <v>218.96</v>
      </c>
      <c r="AH396" s="64">
        <v>144.80000000000001</v>
      </c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5"/>
      <c r="CH396" s="9"/>
      <c r="CI396" s="10"/>
      <c r="CK396" s="46">
        <f t="shared" si="211"/>
        <v>0</v>
      </c>
    </row>
    <row r="397" spans="1:89" ht="14.1" customHeight="1" x14ac:dyDescent="0.3">
      <c r="A397" s="47">
        <f t="shared" si="212"/>
        <v>396</v>
      </c>
      <c r="B397" s="63"/>
      <c r="C397" s="63"/>
      <c r="D397" s="63"/>
      <c r="E397" s="63" t="s">
        <v>19</v>
      </c>
      <c r="F397" s="113" t="s">
        <v>187</v>
      </c>
      <c r="G397" s="63"/>
      <c r="H397" s="63"/>
      <c r="I397" s="63"/>
      <c r="J397" s="53">
        <f t="shared" si="206"/>
        <v>0</v>
      </c>
      <c r="K397" s="66">
        <f>SUM(K398:K400)</f>
        <v>0</v>
      </c>
      <c r="L397" s="66">
        <f t="shared" ref="L397:BW397" si="213">SUM(L398:L400)</f>
        <v>0</v>
      </c>
      <c r="M397" s="66">
        <f t="shared" si="213"/>
        <v>0</v>
      </c>
      <c r="N397" s="66">
        <f t="shared" si="213"/>
        <v>0</v>
      </c>
      <c r="O397" s="66">
        <f t="shared" si="213"/>
        <v>0</v>
      </c>
      <c r="P397" s="66">
        <f t="shared" si="213"/>
        <v>0</v>
      </c>
      <c r="Q397" s="66">
        <f t="shared" si="213"/>
        <v>0</v>
      </c>
      <c r="R397" s="66">
        <f t="shared" si="213"/>
        <v>0</v>
      </c>
      <c r="S397" s="66">
        <f t="shared" si="213"/>
        <v>0</v>
      </c>
      <c r="T397" s="66">
        <f t="shared" si="213"/>
        <v>0</v>
      </c>
      <c r="U397" s="66">
        <f t="shared" si="213"/>
        <v>0</v>
      </c>
      <c r="V397" s="66">
        <f t="shared" si="213"/>
        <v>0</v>
      </c>
      <c r="W397" s="66">
        <f t="shared" si="213"/>
        <v>0</v>
      </c>
      <c r="X397" s="66">
        <f t="shared" si="213"/>
        <v>0</v>
      </c>
      <c r="Y397" s="66">
        <f t="shared" si="213"/>
        <v>0</v>
      </c>
      <c r="Z397" s="66">
        <f t="shared" si="213"/>
        <v>0</v>
      </c>
      <c r="AA397" s="66">
        <f t="shared" si="213"/>
        <v>0</v>
      </c>
      <c r="AB397" s="66">
        <f t="shared" si="213"/>
        <v>0</v>
      </c>
      <c r="AC397" s="66">
        <f t="shared" si="213"/>
        <v>0</v>
      </c>
      <c r="AD397" s="66">
        <f t="shared" si="213"/>
        <v>0</v>
      </c>
      <c r="AE397" s="66">
        <f t="shared" si="213"/>
        <v>0</v>
      </c>
      <c r="AF397" s="66">
        <f t="shared" si="213"/>
        <v>0</v>
      </c>
      <c r="AG397" s="66">
        <f t="shared" si="213"/>
        <v>0</v>
      </c>
      <c r="AH397" s="66">
        <f t="shared" si="213"/>
        <v>0</v>
      </c>
      <c r="AI397" s="66">
        <f t="shared" si="213"/>
        <v>0</v>
      </c>
      <c r="AJ397" s="66">
        <f t="shared" si="213"/>
        <v>0</v>
      </c>
      <c r="AK397" s="66">
        <f t="shared" si="213"/>
        <v>0</v>
      </c>
      <c r="AL397" s="66">
        <f t="shared" si="213"/>
        <v>0</v>
      </c>
      <c r="AM397" s="66">
        <f t="shared" si="213"/>
        <v>0</v>
      </c>
      <c r="AN397" s="66">
        <f t="shared" si="213"/>
        <v>0</v>
      </c>
      <c r="AO397" s="66">
        <f t="shared" si="213"/>
        <v>0</v>
      </c>
      <c r="AP397" s="66">
        <f t="shared" si="213"/>
        <v>0</v>
      </c>
      <c r="AQ397" s="66">
        <f t="shared" si="213"/>
        <v>0</v>
      </c>
      <c r="AR397" s="66">
        <f t="shared" si="213"/>
        <v>0</v>
      </c>
      <c r="AS397" s="66">
        <f t="shared" si="213"/>
        <v>0</v>
      </c>
      <c r="AT397" s="66">
        <f t="shared" si="213"/>
        <v>0</v>
      </c>
      <c r="AU397" s="66">
        <f t="shared" si="213"/>
        <v>0</v>
      </c>
      <c r="AV397" s="66">
        <f t="shared" si="213"/>
        <v>0</v>
      </c>
      <c r="AW397" s="66">
        <f t="shared" si="213"/>
        <v>0</v>
      </c>
      <c r="AX397" s="66">
        <f t="shared" si="213"/>
        <v>0</v>
      </c>
      <c r="AY397" s="66">
        <f t="shared" si="213"/>
        <v>0</v>
      </c>
      <c r="AZ397" s="66">
        <f t="shared" si="213"/>
        <v>0</v>
      </c>
      <c r="BA397" s="66">
        <f t="shared" si="213"/>
        <v>0</v>
      </c>
      <c r="BB397" s="66">
        <f t="shared" si="213"/>
        <v>0</v>
      </c>
      <c r="BC397" s="66">
        <f t="shared" si="213"/>
        <v>0</v>
      </c>
      <c r="BD397" s="66">
        <f t="shared" si="213"/>
        <v>0</v>
      </c>
      <c r="BE397" s="66">
        <f t="shared" si="213"/>
        <v>0</v>
      </c>
      <c r="BF397" s="66">
        <f t="shared" si="213"/>
        <v>0</v>
      </c>
      <c r="BG397" s="66">
        <f t="shared" si="213"/>
        <v>0</v>
      </c>
      <c r="BH397" s="66">
        <f t="shared" si="213"/>
        <v>0</v>
      </c>
      <c r="BI397" s="66">
        <f t="shared" si="213"/>
        <v>0</v>
      </c>
      <c r="BJ397" s="66">
        <f t="shared" si="213"/>
        <v>0</v>
      </c>
      <c r="BK397" s="66">
        <f t="shared" si="213"/>
        <v>0</v>
      </c>
      <c r="BL397" s="66">
        <f t="shared" si="213"/>
        <v>0</v>
      </c>
      <c r="BM397" s="66">
        <f t="shared" si="213"/>
        <v>0</v>
      </c>
      <c r="BN397" s="66">
        <f t="shared" si="213"/>
        <v>0</v>
      </c>
      <c r="BO397" s="66">
        <f t="shared" si="213"/>
        <v>0</v>
      </c>
      <c r="BP397" s="66">
        <f t="shared" si="213"/>
        <v>0</v>
      </c>
      <c r="BQ397" s="66">
        <f t="shared" si="213"/>
        <v>0</v>
      </c>
      <c r="BR397" s="66">
        <f t="shared" si="213"/>
        <v>0</v>
      </c>
      <c r="BS397" s="66">
        <f t="shared" si="213"/>
        <v>0</v>
      </c>
      <c r="BT397" s="66">
        <f t="shared" si="213"/>
        <v>0</v>
      </c>
      <c r="BU397" s="66">
        <f t="shared" si="213"/>
        <v>0</v>
      </c>
      <c r="BV397" s="66">
        <f t="shared" si="213"/>
        <v>0</v>
      </c>
      <c r="BW397" s="66">
        <f t="shared" si="213"/>
        <v>0</v>
      </c>
      <c r="BX397" s="66">
        <f t="shared" ref="BX397:CF397" si="214">SUM(BX398:BX400)</f>
        <v>0</v>
      </c>
      <c r="BY397" s="66">
        <f t="shared" si="214"/>
        <v>0</v>
      </c>
      <c r="BZ397" s="66">
        <f t="shared" si="214"/>
        <v>0</v>
      </c>
      <c r="CA397" s="66">
        <f t="shared" si="214"/>
        <v>0</v>
      </c>
      <c r="CB397" s="66">
        <f t="shared" si="214"/>
        <v>0</v>
      </c>
      <c r="CC397" s="66">
        <f t="shared" si="214"/>
        <v>0</v>
      </c>
      <c r="CD397" s="66">
        <f t="shared" si="214"/>
        <v>0</v>
      </c>
      <c r="CE397" s="66">
        <f t="shared" si="214"/>
        <v>0</v>
      </c>
      <c r="CF397" s="66">
        <f t="shared" si="214"/>
        <v>0</v>
      </c>
      <c r="CG397" s="67">
        <f>SUM(CG398:CG400)</f>
        <v>0</v>
      </c>
      <c r="CH397" s="18"/>
      <c r="CI397" s="19"/>
      <c r="CK397" s="46">
        <f t="shared" si="211"/>
        <v>0</v>
      </c>
    </row>
    <row r="398" spans="1:89" ht="14.1" customHeight="1" x14ac:dyDescent="0.3">
      <c r="A398" s="47">
        <f t="shared" si="212"/>
        <v>397</v>
      </c>
      <c r="B398" s="63"/>
      <c r="C398" s="63"/>
      <c r="D398" s="63"/>
      <c r="E398" s="63"/>
      <c r="F398" s="68" t="s">
        <v>35</v>
      </c>
      <c r="G398" s="82" t="str">
        <f>$H$48</f>
        <v xml:space="preserve">דרוג AA- ומעלה </v>
      </c>
      <c r="H398" s="63"/>
      <c r="I398" s="63"/>
      <c r="J398" s="53">
        <f t="shared" si="206"/>
        <v>0</v>
      </c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5"/>
      <c r="CH398" s="18"/>
      <c r="CI398" s="19"/>
      <c r="CK398" s="46">
        <f t="shared" si="211"/>
        <v>0</v>
      </c>
    </row>
    <row r="399" spans="1:89" ht="14.1" customHeight="1" x14ac:dyDescent="0.3">
      <c r="A399" s="47">
        <f t="shared" si="212"/>
        <v>398</v>
      </c>
      <c r="B399" s="63"/>
      <c r="C399" s="63"/>
      <c r="D399" s="63"/>
      <c r="E399" s="63"/>
      <c r="F399" s="68" t="s">
        <v>47</v>
      </c>
      <c r="G399" s="82" t="str">
        <f>$H$52</f>
        <v xml:space="preserve">דרוג BBB- ועד A+ </v>
      </c>
      <c r="H399" s="63"/>
      <c r="I399" s="63"/>
      <c r="J399" s="53">
        <f t="shared" si="206"/>
        <v>0</v>
      </c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5"/>
      <c r="CH399" s="18"/>
      <c r="CI399" s="19"/>
      <c r="CK399" s="46">
        <f t="shared" si="211"/>
        <v>0</v>
      </c>
    </row>
    <row r="400" spans="1:89" ht="14.1" customHeight="1" x14ac:dyDescent="0.3">
      <c r="A400" s="47">
        <f t="shared" si="212"/>
        <v>399</v>
      </c>
      <c r="B400" s="63"/>
      <c r="C400" s="63"/>
      <c r="D400" s="63"/>
      <c r="E400" s="63"/>
      <c r="F400" s="68" t="s">
        <v>69</v>
      </c>
      <c r="G400" s="82" t="str">
        <f>$H$56</f>
        <v xml:space="preserve">דרוג נמוך מ- BBB- או לא מדורג </v>
      </c>
      <c r="H400" s="63"/>
      <c r="I400" s="63"/>
      <c r="J400" s="53">
        <f t="shared" si="206"/>
        <v>0</v>
      </c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5"/>
      <c r="CH400" s="18"/>
      <c r="CI400" s="19"/>
      <c r="CK400" s="46">
        <f t="shared" si="211"/>
        <v>1</v>
      </c>
    </row>
    <row r="401" spans="1:89" ht="14.1" customHeight="1" x14ac:dyDescent="0.3">
      <c r="A401" s="47">
        <f t="shared" si="212"/>
        <v>400</v>
      </c>
      <c r="B401" s="63"/>
      <c r="C401" s="63"/>
      <c r="D401" s="63"/>
      <c r="E401" s="63" t="s">
        <v>21</v>
      </c>
      <c r="F401" s="63" t="str">
        <f>'[1]טופס 106 חודשי'!F400</f>
        <v>מובטחות בבטחונות אחרים והלוואות עם ערבות מדינה</v>
      </c>
      <c r="G401" s="63"/>
      <c r="H401" s="63"/>
      <c r="I401" s="63"/>
      <c r="J401" s="53">
        <f t="shared" si="206"/>
        <v>40544.239999999998</v>
      </c>
      <c r="K401" s="66">
        <f>SUM(K402:K405)</f>
        <v>0</v>
      </c>
      <c r="L401" s="66">
        <f t="shared" ref="L401:BW401" si="215">SUM(L402:L405)</f>
        <v>651.39</v>
      </c>
      <c r="M401" s="66">
        <f t="shared" si="215"/>
        <v>15486.91</v>
      </c>
      <c r="N401" s="66">
        <f t="shared" si="215"/>
        <v>0</v>
      </c>
      <c r="O401" s="66">
        <f t="shared" si="215"/>
        <v>2275.5700000000002</v>
      </c>
      <c r="P401" s="66">
        <f t="shared" si="215"/>
        <v>451.61</v>
      </c>
      <c r="Q401" s="66">
        <f t="shared" si="215"/>
        <v>18050.57</v>
      </c>
      <c r="R401" s="66">
        <f t="shared" si="215"/>
        <v>0</v>
      </c>
      <c r="S401" s="66">
        <f t="shared" si="215"/>
        <v>0</v>
      </c>
      <c r="T401" s="66">
        <f t="shared" si="215"/>
        <v>0</v>
      </c>
      <c r="U401" s="66">
        <f t="shared" si="215"/>
        <v>0</v>
      </c>
      <c r="V401" s="66">
        <f t="shared" si="215"/>
        <v>0</v>
      </c>
      <c r="W401" s="66">
        <f t="shared" si="215"/>
        <v>0</v>
      </c>
      <c r="X401" s="66">
        <f t="shared" si="215"/>
        <v>0</v>
      </c>
      <c r="Y401" s="66">
        <f t="shared" si="215"/>
        <v>0</v>
      </c>
      <c r="Z401" s="66">
        <f t="shared" si="215"/>
        <v>0</v>
      </c>
      <c r="AA401" s="66">
        <f t="shared" si="215"/>
        <v>0</v>
      </c>
      <c r="AB401" s="66">
        <f t="shared" si="215"/>
        <v>0</v>
      </c>
      <c r="AC401" s="66">
        <f t="shared" si="215"/>
        <v>0</v>
      </c>
      <c r="AD401" s="66">
        <f t="shared" si="215"/>
        <v>0</v>
      </c>
      <c r="AE401" s="66">
        <f t="shared" si="215"/>
        <v>2187.58</v>
      </c>
      <c r="AF401" s="66">
        <f t="shared" si="215"/>
        <v>684.77</v>
      </c>
      <c r="AG401" s="66">
        <f t="shared" si="215"/>
        <v>552.27</v>
      </c>
      <c r="AH401" s="66">
        <f t="shared" si="215"/>
        <v>203.57</v>
      </c>
      <c r="AI401" s="66">
        <f t="shared" si="215"/>
        <v>0</v>
      </c>
      <c r="AJ401" s="66">
        <f t="shared" si="215"/>
        <v>0</v>
      </c>
      <c r="AK401" s="66">
        <f t="shared" si="215"/>
        <v>0</v>
      </c>
      <c r="AL401" s="66">
        <f t="shared" si="215"/>
        <v>0</v>
      </c>
      <c r="AM401" s="66">
        <f t="shared" si="215"/>
        <v>0</v>
      </c>
      <c r="AN401" s="66">
        <f t="shared" si="215"/>
        <v>0</v>
      </c>
      <c r="AO401" s="66">
        <f t="shared" si="215"/>
        <v>0</v>
      </c>
      <c r="AP401" s="66">
        <f t="shared" si="215"/>
        <v>0</v>
      </c>
      <c r="AQ401" s="66">
        <f t="shared" si="215"/>
        <v>0</v>
      </c>
      <c r="AR401" s="66">
        <f t="shared" si="215"/>
        <v>0</v>
      </c>
      <c r="AS401" s="66">
        <f t="shared" si="215"/>
        <v>0</v>
      </c>
      <c r="AT401" s="66">
        <f t="shared" si="215"/>
        <v>0</v>
      </c>
      <c r="AU401" s="66">
        <f t="shared" si="215"/>
        <v>0</v>
      </c>
      <c r="AV401" s="66">
        <f t="shared" si="215"/>
        <v>0</v>
      </c>
      <c r="AW401" s="66">
        <f t="shared" si="215"/>
        <v>0</v>
      </c>
      <c r="AX401" s="66">
        <f t="shared" si="215"/>
        <v>0</v>
      </c>
      <c r="AY401" s="66">
        <f t="shared" si="215"/>
        <v>0</v>
      </c>
      <c r="AZ401" s="66">
        <f t="shared" si="215"/>
        <v>0</v>
      </c>
      <c r="BA401" s="66">
        <f t="shared" si="215"/>
        <v>0</v>
      </c>
      <c r="BB401" s="66">
        <f t="shared" si="215"/>
        <v>0</v>
      </c>
      <c r="BC401" s="66">
        <f t="shared" si="215"/>
        <v>0</v>
      </c>
      <c r="BD401" s="66">
        <f t="shared" si="215"/>
        <v>0</v>
      </c>
      <c r="BE401" s="66">
        <f t="shared" si="215"/>
        <v>0</v>
      </c>
      <c r="BF401" s="66">
        <f t="shared" si="215"/>
        <v>0</v>
      </c>
      <c r="BG401" s="66">
        <f t="shared" si="215"/>
        <v>0</v>
      </c>
      <c r="BH401" s="66">
        <f t="shared" si="215"/>
        <v>0</v>
      </c>
      <c r="BI401" s="66">
        <f t="shared" si="215"/>
        <v>0</v>
      </c>
      <c r="BJ401" s="66">
        <f t="shared" si="215"/>
        <v>0</v>
      </c>
      <c r="BK401" s="66">
        <f t="shared" si="215"/>
        <v>0</v>
      </c>
      <c r="BL401" s="66">
        <f t="shared" si="215"/>
        <v>0</v>
      </c>
      <c r="BM401" s="66">
        <f t="shared" si="215"/>
        <v>0</v>
      </c>
      <c r="BN401" s="66">
        <f t="shared" si="215"/>
        <v>0</v>
      </c>
      <c r="BO401" s="66">
        <f t="shared" si="215"/>
        <v>0</v>
      </c>
      <c r="BP401" s="66">
        <f t="shared" si="215"/>
        <v>0</v>
      </c>
      <c r="BQ401" s="66">
        <f t="shared" si="215"/>
        <v>0</v>
      </c>
      <c r="BR401" s="66">
        <f t="shared" si="215"/>
        <v>0</v>
      </c>
      <c r="BS401" s="66">
        <f t="shared" si="215"/>
        <v>0</v>
      </c>
      <c r="BT401" s="66">
        <f t="shared" si="215"/>
        <v>0</v>
      </c>
      <c r="BU401" s="66">
        <f t="shared" si="215"/>
        <v>0</v>
      </c>
      <c r="BV401" s="66">
        <f t="shared" si="215"/>
        <v>0</v>
      </c>
      <c r="BW401" s="66">
        <f t="shared" si="215"/>
        <v>0</v>
      </c>
      <c r="BX401" s="66">
        <f t="shared" ref="BX401:CF401" si="216">SUM(BX402:BX405)</f>
        <v>0</v>
      </c>
      <c r="BY401" s="66">
        <f t="shared" si="216"/>
        <v>0</v>
      </c>
      <c r="BZ401" s="66">
        <f t="shared" si="216"/>
        <v>0</v>
      </c>
      <c r="CA401" s="66">
        <f t="shared" si="216"/>
        <v>0</v>
      </c>
      <c r="CB401" s="66">
        <f t="shared" si="216"/>
        <v>0</v>
      </c>
      <c r="CC401" s="66">
        <f t="shared" si="216"/>
        <v>0</v>
      </c>
      <c r="CD401" s="66">
        <f t="shared" si="216"/>
        <v>0</v>
      </c>
      <c r="CE401" s="66">
        <f t="shared" si="216"/>
        <v>0</v>
      </c>
      <c r="CF401" s="66">
        <f t="shared" si="216"/>
        <v>0</v>
      </c>
      <c r="CG401" s="67">
        <f>SUM(CG402:CG405)</f>
        <v>0</v>
      </c>
      <c r="CH401" s="18"/>
      <c r="CI401" s="19"/>
      <c r="CK401" s="46">
        <f t="shared" si="211"/>
        <v>0</v>
      </c>
    </row>
    <row r="402" spans="1:89" s="46" customFormat="1" ht="14.1" customHeight="1" x14ac:dyDescent="0.3">
      <c r="A402" s="47">
        <f t="shared" si="212"/>
        <v>401</v>
      </c>
      <c r="B402" s="63"/>
      <c r="C402" s="63"/>
      <c r="D402" s="63"/>
      <c r="E402" s="63"/>
      <c r="F402" s="68" t="s">
        <v>35</v>
      </c>
      <c r="G402" s="82" t="str">
        <f>$H$48</f>
        <v xml:space="preserve">דרוג AA- ומעלה </v>
      </c>
      <c r="H402" s="63"/>
      <c r="I402" s="63"/>
      <c r="J402" s="53">
        <f t="shared" si="206"/>
        <v>0</v>
      </c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5"/>
      <c r="CH402" s="9"/>
      <c r="CI402" s="10"/>
      <c r="CK402" s="46">
        <v>1</v>
      </c>
    </row>
    <row r="403" spans="1:89" s="46" customFormat="1" ht="14.1" customHeight="1" x14ac:dyDescent="0.3">
      <c r="A403" s="47">
        <f t="shared" si="212"/>
        <v>402</v>
      </c>
      <c r="B403" s="63"/>
      <c r="C403" s="63"/>
      <c r="D403" s="63"/>
      <c r="E403" s="63"/>
      <c r="F403" s="68" t="s">
        <v>47</v>
      </c>
      <c r="G403" s="82" t="str">
        <f>$H$52</f>
        <v xml:space="preserve">דרוג BBB- ועד A+ </v>
      </c>
      <c r="H403" s="63"/>
      <c r="I403" s="63"/>
      <c r="J403" s="53">
        <f t="shared" si="206"/>
        <v>0</v>
      </c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5"/>
      <c r="CH403" s="9"/>
      <c r="CI403" s="10"/>
      <c r="CK403" s="46">
        <f t="shared" ref="CK403:CK438" si="217">IF(J404&gt;0,1,0)</f>
        <v>0</v>
      </c>
    </row>
    <row r="404" spans="1:89" s="46" customFormat="1" ht="14.1" customHeight="1" x14ac:dyDescent="0.3">
      <c r="A404" s="47">
        <f t="shared" si="212"/>
        <v>403</v>
      </c>
      <c r="B404" s="63"/>
      <c r="C404" s="63"/>
      <c r="D404" s="63"/>
      <c r="E404" s="63"/>
      <c r="F404" s="68" t="s">
        <v>69</v>
      </c>
      <c r="G404" s="63" t="str">
        <f>$H$69</f>
        <v xml:space="preserve">בדרוג נמוך מ- BBB- או לא מדורג עם בטוחה מספקת </v>
      </c>
      <c r="H404" s="63"/>
      <c r="I404" s="63"/>
      <c r="J404" s="53">
        <f t="shared" si="206"/>
        <v>0</v>
      </c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5"/>
      <c r="CH404" s="9"/>
      <c r="CI404" s="10"/>
      <c r="CK404" s="46">
        <f t="shared" si="217"/>
        <v>1</v>
      </c>
    </row>
    <row r="405" spans="1:89" ht="14.1" customHeight="1" x14ac:dyDescent="0.3">
      <c r="A405" s="47">
        <f t="shared" si="212"/>
        <v>404</v>
      </c>
      <c r="B405" s="63"/>
      <c r="C405" s="63"/>
      <c r="D405" s="63"/>
      <c r="E405" s="63"/>
      <c r="F405" s="68" t="s">
        <v>71</v>
      </c>
      <c r="G405" s="82" t="str">
        <f>$H$56</f>
        <v xml:space="preserve">דרוג נמוך מ- BBB- או לא מדורג </v>
      </c>
      <c r="H405" s="63"/>
      <c r="I405" s="63"/>
      <c r="J405" s="53">
        <f t="shared" si="206"/>
        <v>40544.239999999998</v>
      </c>
      <c r="K405" s="64"/>
      <c r="L405" s="64">
        <v>651.39</v>
      </c>
      <c r="M405" s="64">
        <v>15486.91</v>
      </c>
      <c r="N405" s="64"/>
      <c r="O405" s="64">
        <v>2275.5700000000002</v>
      </c>
      <c r="P405" s="64">
        <v>451.61</v>
      </c>
      <c r="Q405" s="64">
        <v>18050.57</v>
      </c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>
        <v>2187.58</v>
      </c>
      <c r="AF405" s="64">
        <v>684.77</v>
      </c>
      <c r="AG405" s="64">
        <v>552.27</v>
      </c>
      <c r="AH405" s="64">
        <v>203.57</v>
      </c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5"/>
      <c r="CH405" s="18"/>
      <c r="CI405" s="19"/>
      <c r="CK405" s="46">
        <f t="shared" si="217"/>
        <v>0</v>
      </c>
    </row>
    <row r="406" spans="1:89" ht="14.1" customHeight="1" x14ac:dyDescent="0.3">
      <c r="A406" s="47">
        <f t="shared" si="212"/>
        <v>405</v>
      </c>
      <c r="B406" s="63"/>
      <c r="C406" s="63"/>
      <c r="D406" s="63"/>
      <c r="E406" s="63" t="s">
        <v>23</v>
      </c>
      <c r="F406" s="113" t="s">
        <v>188</v>
      </c>
      <c r="G406" s="63"/>
      <c r="H406" s="63"/>
      <c r="I406" s="63"/>
      <c r="J406" s="53">
        <f t="shared" si="206"/>
        <v>0</v>
      </c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5"/>
      <c r="CH406" s="18"/>
      <c r="CI406" s="19"/>
      <c r="CK406" s="46">
        <f t="shared" si="217"/>
        <v>0</v>
      </c>
    </row>
    <row r="407" spans="1:89" ht="14.1" customHeight="1" x14ac:dyDescent="0.3">
      <c r="A407" s="47">
        <f t="shared" si="212"/>
        <v>406</v>
      </c>
      <c r="B407" s="63"/>
      <c r="C407" s="63"/>
      <c r="D407" s="63"/>
      <c r="E407" s="63" t="s">
        <v>25</v>
      </c>
      <c r="F407" s="113" t="s">
        <v>189</v>
      </c>
      <c r="G407" s="63"/>
      <c r="H407" s="63"/>
      <c r="I407" s="63"/>
      <c r="J407" s="53">
        <f t="shared" si="206"/>
        <v>0</v>
      </c>
      <c r="K407" s="66">
        <f>SUM(K408:K409)</f>
        <v>0</v>
      </c>
      <c r="L407" s="66">
        <f t="shared" ref="L407:BW407" si="218">SUM(L408:L409)</f>
        <v>0</v>
      </c>
      <c r="M407" s="66">
        <f t="shared" si="218"/>
        <v>0</v>
      </c>
      <c r="N407" s="66">
        <f t="shared" si="218"/>
        <v>0</v>
      </c>
      <c r="O407" s="66">
        <f t="shared" si="218"/>
        <v>0</v>
      </c>
      <c r="P407" s="66">
        <f t="shared" si="218"/>
        <v>0</v>
      </c>
      <c r="Q407" s="66">
        <f t="shared" si="218"/>
        <v>0</v>
      </c>
      <c r="R407" s="66">
        <f t="shared" si="218"/>
        <v>0</v>
      </c>
      <c r="S407" s="66">
        <f t="shared" si="218"/>
        <v>0</v>
      </c>
      <c r="T407" s="66">
        <f t="shared" si="218"/>
        <v>0</v>
      </c>
      <c r="U407" s="66">
        <f t="shared" si="218"/>
        <v>0</v>
      </c>
      <c r="V407" s="66">
        <f t="shared" si="218"/>
        <v>0</v>
      </c>
      <c r="W407" s="66">
        <f t="shared" si="218"/>
        <v>0</v>
      </c>
      <c r="X407" s="66">
        <f t="shared" si="218"/>
        <v>0</v>
      </c>
      <c r="Y407" s="66">
        <f t="shared" si="218"/>
        <v>0</v>
      </c>
      <c r="Z407" s="66">
        <f t="shared" si="218"/>
        <v>0</v>
      </c>
      <c r="AA407" s="66">
        <f t="shared" si="218"/>
        <v>0</v>
      </c>
      <c r="AB407" s="66">
        <f t="shared" si="218"/>
        <v>0</v>
      </c>
      <c r="AC407" s="66">
        <f t="shared" si="218"/>
        <v>0</v>
      </c>
      <c r="AD407" s="66">
        <f t="shared" si="218"/>
        <v>0</v>
      </c>
      <c r="AE407" s="66">
        <f t="shared" si="218"/>
        <v>0</v>
      </c>
      <c r="AF407" s="66">
        <f t="shared" si="218"/>
        <v>0</v>
      </c>
      <c r="AG407" s="66">
        <f t="shared" si="218"/>
        <v>0</v>
      </c>
      <c r="AH407" s="66">
        <f t="shared" si="218"/>
        <v>0</v>
      </c>
      <c r="AI407" s="66">
        <f t="shared" si="218"/>
        <v>0</v>
      </c>
      <c r="AJ407" s="66">
        <f t="shared" si="218"/>
        <v>0</v>
      </c>
      <c r="AK407" s="66">
        <f t="shared" si="218"/>
        <v>0</v>
      </c>
      <c r="AL407" s="66">
        <f t="shared" si="218"/>
        <v>0</v>
      </c>
      <c r="AM407" s="66">
        <f t="shared" si="218"/>
        <v>0</v>
      </c>
      <c r="AN407" s="66">
        <f t="shared" si="218"/>
        <v>0</v>
      </c>
      <c r="AO407" s="66">
        <f t="shared" si="218"/>
        <v>0</v>
      </c>
      <c r="AP407" s="66">
        <f t="shared" si="218"/>
        <v>0</v>
      </c>
      <c r="AQ407" s="66">
        <f t="shared" si="218"/>
        <v>0</v>
      </c>
      <c r="AR407" s="66">
        <f t="shared" si="218"/>
        <v>0</v>
      </c>
      <c r="AS407" s="66">
        <f t="shared" si="218"/>
        <v>0</v>
      </c>
      <c r="AT407" s="66">
        <f t="shared" si="218"/>
        <v>0</v>
      </c>
      <c r="AU407" s="66">
        <f t="shared" si="218"/>
        <v>0</v>
      </c>
      <c r="AV407" s="66">
        <f t="shared" si="218"/>
        <v>0</v>
      </c>
      <c r="AW407" s="66">
        <f t="shared" si="218"/>
        <v>0</v>
      </c>
      <c r="AX407" s="66">
        <f t="shared" si="218"/>
        <v>0</v>
      </c>
      <c r="AY407" s="66">
        <f t="shared" si="218"/>
        <v>0</v>
      </c>
      <c r="AZ407" s="66">
        <f t="shared" si="218"/>
        <v>0</v>
      </c>
      <c r="BA407" s="66">
        <f t="shared" si="218"/>
        <v>0</v>
      </c>
      <c r="BB407" s="66">
        <f t="shared" si="218"/>
        <v>0</v>
      </c>
      <c r="BC407" s="66">
        <f t="shared" si="218"/>
        <v>0</v>
      </c>
      <c r="BD407" s="66">
        <f t="shared" si="218"/>
        <v>0</v>
      </c>
      <c r="BE407" s="66">
        <f t="shared" si="218"/>
        <v>0</v>
      </c>
      <c r="BF407" s="66">
        <f t="shared" si="218"/>
        <v>0</v>
      </c>
      <c r="BG407" s="66">
        <f t="shared" si="218"/>
        <v>0</v>
      </c>
      <c r="BH407" s="66">
        <f t="shared" si="218"/>
        <v>0</v>
      </c>
      <c r="BI407" s="66">
        <f t="shared" si="218"/>
        <v>0</v>
      </c>
      <c r="BJ407" s="66">
        <f t="shared" si="218"/>
        <v>0</v>
      </c>
      <c r="BK407" s="66">
        <f t="shared" si="218"/>
        <v>0</v>
      </c>
      <c r="BL407" s="66">
        <f t="shared" si="218"/>
        <v>0</v>
      </c>
      <c r="BM407" s="66">
        <f t="shared" si="218"/>
        <v>0</v>
      </c>
      <c r="BN407" s="66">
        <f t="shared" si="218"/>
        <v>0</v>
      </c>
      <c r="BO407" s="66">
        <f t="shared" si="218"/>
        <v>0</v>
      </c>
      <c r="BP407" s="66">
        <f t="shared" si="218"/>
        <v>0</v>
      </c>
      <c r="BQ407" s="66">
        <f t="shared" si="218"/>
        <v>0</v>
      </c>
      <c r="BR407" s="66">
        <f t="shared" si="218"/>
        <v>0</v>
      </c>
      <c r="BS407" s="66">
        <f t="shared" si="218"/>
        <v>0</v>
      </c>
      <c r="BT407" s="66">
        <f t="shared" si="218"/>
        <v>0</v>
      </c>
      <c r="BU407" s="66">
        <f t="shared" si="218"/>
        <v>0</v>
      </c>
      <c r="BV407" s="66">
        <f t="shared" si="218"/>
        <v>0</v>
      </c>
      <c r="BW407" s="66">
        <f t="shared" si="218"/>
        <v>0</v>
      </c>
      <c r="BX407" s="66">
        <f t="shared" ref="BX407:CF407" si="219">SUM(BX408:BX409)</f>
        <v>0</v>
      </c>
      <c r="BY407" s="66">
        <f t="shared" si="219"/>
        <v>0</v>
      </c>
      <c r="BZ407" s="66">
        <f t="shared" si="219"/>
        <v>0</v>
      </c>
      <c r="CA407" s="66">
        <f t="shared" si="219"/>
        <v>0</v>
      </c>
      <c r="CB407" s="66">
        <f t="shared" si="219"/>
        <v>0</v>
      </c>
      <c r="CC407" s="66">
        <f t="shared" si="219"/>
        <v>0</v>
      </c>
      <c r="CD407" s="66">
        <f t="shared" si="219"/>
        <v>0</v>
      </c>
      <c r="CE407" s="66">
        <f t="shared" si="219"/>
        <v>0</v>
      </c>
      <c r="CF407" s="66">
        <f t="shared" si="219"/>
        <v>0</v>
      </c>
      <c r="CG407" s="67">
        <f>SUM(CG408:CG409)</f>
        <v>0</v>
      </c>
      <c r="CH407" s="18"/>
      <c r="CI407" s="19"/>
      <c r="CK407" s="46">
        <f t="shared" si="217"/>
        <v>0</v>
      </c>
    </row>
    <row r="408" spans="1:89" ht="14.1" customHeight="1" x14ac:dyDescent="0.3">
      <c r="A408" s="47">
        <f t="shared" si="212"/>
        <v>407</v>
      </c>
      <c r="B408" s="63"/>
      <c r="C408" s="63"/>
      <c r="D408" s="63"/>
      <c r="E408" s="63"/>
      <c r="F408" s="68" t="s">
        <v>35</v>
      </c>
      <c r="G408" s="113" t="s">
        <v>190</v>
      </c>
      <c r="H408" s="63"/>
      <c r="I408" s="63"/>
      <c r="J408" s="53">
        <f t="shared" si="206"/>
        <v>0</v>
      </c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5"/>
      <c r="CH408" s="18"/>
      <c r="CI408" s="19"/>
      <c r="CK408" s="46">
        <f t="shared" si="217"/>
        <v>0</v>
      </c>
    </row>
    <row r="409" spans="1:89" ht="14.1" customHeight="1" x14ac:dyDescent="0.3">
      <c r="A409" s="47">
        <f t="shared" si="212"/>
        <v>408</v>
      </c>
      <c r="B409" s="63"/>
      <c r="C409" s="63"/>
      <c r="D409" s="63"/>
      <c r="E409" s="63"/>
      <c r="F409" s="68" t="s">
        <v>47</v>
      </c>
      <c r="G409" s="113" t="s">
        <v>191</v>
      </c>
      <c r="H409" s="63"/>
      <c r="I409" s="63"/>
      <c r="J409" s="53">
        <f t="shared" si="206"/>
        <v>0</v>
      </c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5"/>
      <c r="CH409" s="18"/>
      <c r="CI409" s="19"/>
      <c r="CK409" s="46">
        <f t="shared" si="217"/>
        <v>0</v>
      </c>
    </row>
    <row r="410" spans="1:89" ht="14.1" customHeight="1" x14ac:dyDescent="0.3">
      <c r="A410" s="47">
        <f t="shared" si="212"/>
        <v>409</v>
      </c>
      <c r="B410" s="63"/>
      <c r="C410" s="63"/>
      <c r="D410" s="63"/>
      <c r="E410" s="63" t="s">
        <v>27</v>
      </c>
      <c r="F410" s="113" t="s">
        <v>192</v>
      </c>
      <c r="G410" s="63"/>
      <c r="H410" s="63"/>
      <c r="I410" s="63"/>
      <c r="J410" s="53">
        <f t="shared" si="206"/>
        <v>0</v>
      </c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5"/>
      <c r="CH410" s="18"/>
      <c r="CI410" s="19"/>
      <c r="CK410" s="46">
        <f t="shared" si="217"/>
        <v>1</v>
      </c>
    </row>
    <row r="411" spans="1:89" ht="14.1" customHeight="1" x14ac:dyDescent="0.3">
      <c r="A411" s="47">
        <f t="shared" si="212"/>
        <v>410</v>
      </c>
      <c r="B411" s="63"/>
      <c r="C411" s="63"/>
      <c r="D411" s="63"/>
      <c r="E411" s="63" t="s">
        <v>193</v>
      </c>
      <c r="F411" s="113" t="s">
        <v>194</v>
      </c>
      <c r="G411" s="63"/>
      <c r="H411" s="63"/>
      <c r="I411" s="63"/>
      <c r="J411" s="53">
        <f t="shared" si="206"/>
        <v>25548.73</v>
      </c>
      <c r="K411" s="64"/>
      <c r="L411" s="64">
        <v>264.87</v>
      </c>
      <c r="M411" s="64">
        <v>10381.33</v>
      </c>
      <c r="N411" s="64"/>
      <c r="O411" s="64">
        <v>1320.03</v>
      </c>
      <c r="P411" s="64"/>
      <c r="Q411" s="64">
        <v>11164.24</v>
      </c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>
        <v>1443.85</v>
      </c>
      <c r="AF411" s="64">
        <v>371.46</v>
      </c>
      <c r="AG411" s="64">
        <v>460.83</v>
      </c>
      <c r="AH411" s="64">
        <v>142.12</v>
      </c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5"/>
      <c r="CH411" s="18"/>
      <c r="CI411" s="19"/>
      <c r="CK411" s="46">
        <f t="shared" si="217"/>
        <v>0</v>
      </c>
    </row>
    <row r="412" spans="1:89" ht="14.1" customHeight="1" x14ac:dyDescent="0.3">
      <c r="A412" s="47">
        <f t="shared" si="212"/>
        <v>411</v>
      </c>
      <c r="B412" s="61"/>
      <c r="C412" s="61"/>
      <c r="D412" s="61" t="s">
        <v>195</v>
      </c>
      <c r="E412" s="86" t="s">
        <v>30</v>
      </c>
      <c r="F412" s="79"/>
      <c r="G412" s="61"/>
      <c r="H412" s="61"/>
      <c r="I412" s="61"/>
      <c r="J412" s="53">
        <f t="shared" si="206"/>
        <v>0</v>
      </c>
      <c r="K412" s="77">
        <f>SUM(K413:K416)</f>
        <v>0</v>
      </c>
      <c r="L412" s="77">
        <f t="shared" ref="L412:BW412" si="220">SUM(L413:L416)</f>
        <v>0</v>
      </c>
      <c r="M412" s="77">
        <f t="shared" si="220"/>
        <v>0</v>
      </c>
      <c r="N412" s="77">
        <f t="shared" si="220"/>
        <v>0</v>
      </c>
      <c r="O412" s="77">
        <f t="shared" si="220"/>
        <v>0</v>
      </c>
      <c r="P412" s="77">
        <f t="shared" si="220"/>
        <v>0</v>
      </c>
      <c r="Q412" s="77">
        <f t="shared" si="220"/>
        <v>0</v>
      </c>
      <c r="R412" s="77">
        <f t="shared" si="220"/>
        <v>0</v>
      </c>
      <c r="S412" s="77">
        <f t="shared" si="220"/>
        <v>0</v>
      </c>
      <c r="T412" s="77">
        <f t="shared" si="220"/>
        <v>0</v>
      </c>
      <c r="U412" s="77">
        <f t="shared" si="220"/>
        <v>0</v>
      </c>
      <c r="V412" s="77">
        <f t="shared" si="220"/>
        <v>0</v>
      </c>
      <c r="W412" s="77">
        <f t="shared" si="220"/>
        <v>0</v>
      </c>
      <c r="X412" s="77">
        <f t="shared" si="220"/>
        <v>0</v>
      </c>
      <c r="Y412" s="77">
        <f t="shared" si="220"/>
        <v>0</v>
      </c>
      <c r="Z412" s="77">
        <f t="shared" si="220"/>
        <v>0</v>
      </c>
      <c r="AA412" s="77">
        <f t="shared" si="220"/>
        <v>0</v>
      </c>
      <c r="AB412" s="77">
        <f t="shared" si="220"/>
        <v>0</v>
      </c>
      <c r="AC412" s="77">
        <f t="shared" si="220"/>
        <v>0</v>
      </c>
      <c r="AD412" s="77">
        <f t="shared" si="220"/>
        <v>0</v>
      </c>
      <c r="AE412" s="77">
        <f t="shared" si="220"/>
        <v>0</v>
      </c>
      <c r="AF412" s="77">
        <f t="shared" si="220"/>
        <v>0</v>
      </c>
      <c r="AG412" s="77">
        <f t="shared" si="220"/>
        <v>0</v>
      </c>
      <c r="AH412" s="77">
        <f t="shared" si="220"/>
        <v>0</v>
      </c>
      <c r="AI412" s="77">
        <f t="shared" si="220"/>
        <v>0</v>
      </c>
      <c r="AJ412" s="77">
        <f t="shared" si="220"/>
        <v>0</v>
      </c>
      <c r="AK412" s="77">
        <f t="shared" si="220"/>
        <v>0</v>
      </c>
      <c r="AL412" s="77">
        <f t="shared" si="220"/>
        <v>0</v>
      </c>
      <c r="AM412" s="77">
        <f t="shared" si="220"/>
        <v>0</v>
      </c>
      <c r="AN412" s="77">
        <f t="shared" si="220"/>
        <v>0</v>
      </c>
      <c r="AO412" s="77">
        <f t="shared" si="220"/>
        <v>0</v>
      </c>
      <c r="AP412" s="77">
        <f t="shared" si="220"/>
        <v>0</v>
      </c>
      <c r="AQ412" s="77">
        <f t="shared" si="220"/>
        <v>0</v>
      </c>
      <c r="AR412" s="77">
        <f t="shared" si="220"/>
        <v>0</v>
      </c>
      <c r="AS412" s="77">
        <f t="shared" si="220"/>
        <v>0</v>
      </c>
      <c r="AT412" s="77">
        <f t="shared" si="220"/>
        <v>0</v>
      </c>
      <c r="AU412" s="77">
        <f t="shared" si="220"/>
        <v>0</v>
      </c>
      <c r="AV412" s="77">
        <f t="shared" si="220"/>
        <v>0</v>
      </c>
      <c r="AW412" s="77">
        <f t="shared" si="220"/>
        <v>0</v>
      </c>
      <c r="AX412" s="77">
        <f t="shared" si="220"/>
        <v>0</v>
      </c>
      <c r="AY412" s="77">
        <f t="shared" si="220"/>
        <v>0</v>
      </c>
      <c r="AZ412" s="77">
        <f t="shared" si="220"/>
        <v>0</v>
      </c>
      <c r="BA412" s="77">
        <f t="shared" si="220"/>
        <v>0</v>
      </c>
      <c r="BB412" s="77">
        <f t="shared" si="220"/>
        <v>0</v>
      </c>
      <c r="BC412" s="77">
        <f t="shared" si="220"/>
        <v>0</v>
      </c>
      <c r="BD412" s="77">
        <f t="shared" si="220"/>
        <v>0</v>
      </c>
      <c r="BE412" s="77">
        <f t="shared" si="220"/>
        <v>0</v>
      </c>
      <c r="BF412" s="77">
        <f t="shared" si="220"/>
        <v>0</v>
      </c>
      <c r="BG412" s="77">
        <f t="shared" si="220"/>
        <v>0</v>
      </c>
      <c r="BH412" s="77">
        <f t="shared" si="220"/>
        <v>0</v>
      </c>
      <c r="BI412" s="77">
        <f t="shared" si="220"/>
        <v>0</v>
      </c>
      <c r="BJ412" s="77">
        <f t="shared" si="220"/>
        <v>0</v>
      </c>
      <c r="BK412" s="77">
        <f t="shared" si="220"/>
        <v>0</v>
      </c>
      <c r="BL412" s="77">
        <f t="shared" si="220"/>
        <v>0</v>
      </c>
      <c r="BM412" s="77">
        <f t="shared" si="220"/>
        <v>0</v>
      </c>
      <c r="BN412" s="77">
        <f t="shared" si="220"/>
        <v>0</v>
      </c>
      <c r="BO412" s="77">
        <f t="shared" si="220"/>
        <v>0</v>
      </c>
      <c r="BP412" s="77">
        <f t="shared" si="220"/>
        <v>0</v>
      </c>
      <c r="BQ412" s="77">
        <f t="shared" si="220"/>
        <v>0</v>
      </c>
      <c r="BR412" s="77">
        <f t="shared" si="220"/>
        <v>0</v>
      </c>
      <c r="BS412" s="77">
        <f t="shared" si="220"/>
        <v>0</v>
      </c>
      <c r="BT412" s="77">
        <f t="shared" si="220"/>
        <v>0</v>
      </c>
      <c r="BU412" s="77">
        <f t="shared" si="220"/>
        <v>0</v>
      </c>
      <c r="BV412" s="77">
        <f t="shared" si="220"/>
        <v>0</v>
      </c>
      <c r="BW412" s="77">
        <f t="shared" si="220"/>
        <v>0</v>
      </c>
      <c r="BX412" s="77">
        <f t="shared" ref="BX412:CF412" si="221">SUM(BX413:BX416)</f>
        <v>0</v>
      </c>
      <c r="BY412" s="77">
        <f t="shared" si="221"/>
        <v>0</v>
      </c>
      <c r="BZ412" s="77">
        <f t="shared" si="221"/>
        <v>0</v>
      </c>
      <c r="CA412" s="77">
        <f t="shared" si="221"/>
        <v>0</v>
      </c>
      <c r="CB412" s="77">
        <f t="shared" si="221"/>
        <v>0</v>
      </c>
      <c r="CC412" s="77">
        <f t="shared" si="221"/>
        <v>0</v>
      </c>
      <c r="CD412" s="77">
        <f t="shared" si="221"/>
        <v>0</v>
      </c>
      <c r="CE412" s="77">
        <f t="shared" si="221"/>
        <v>0</v>
      </c>
      <c r="CF412" s="77">
        <f t="shared" si="221"/>
        <v>0</v>
      </c>
      <c r="CG412" s="78">
        <f>SUM(CG413:CG416)</f>
        <v>0</v>
      </c>
      <c r="CH412" s="18"/>
      <c r="CI412" s="19"/>
      <c r="CK412" s="46">
        <f t="shared" si="217"/>
        <v>0</v>
      </c>
    </row>
    <row r="413" spans="1:89" ht="14.1" customHeight="1" x14ac:dyDescent="0.3">
      <c r="A413" s="47">
        <f t="shared" si="212"/>
        <v>412</v>
      </c>
      <c r="B413" s="63"/>
      <c r="C413" s="63"/>
      <c r="D413" s="63"/>
      <c r="E413" s="63" t="s">
        <v>15</v>
      </c>
      <c r="F413" s="113" t="s">
        <v>186</v>
      </c>
      <c r="G413" s="63"/>
      <c r="H413" s="63"/>
      <c r="I413" s="63"/>
      <c r="J413" s="53">
        <f t="shared" si="206"/>
        <v>0</v>
      </c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5"/>
      <c r="CH413" s="18"/>
      <c r="CI413" s="19"/>
      <c r="CK413" s="46">
        <f t="shared" si="217"/>
        <v>0</v>
      </c>
    </row>
    <row r="414" spans="1:89" s="46" customFormat="1" ht="14.1" customHeight="1" x14ac:dyDescent="0.3">
      <c r="A414" s="47">
        <f t="shared" si="212"/>
        <v>413</v>
      </c>
      <c r="B414" s="63"/>
      <c r="C414" s="63"/>
      <c r="D414" s="63"/>
      <c r="E414" s="63" t="s">
        <v>17</v>
      </c>
      <c r="F414" s="113" t="s">
        <v>187</v>
      </c>
      <c r="G414" s="63"/>
      <c r="H414" s="63"/>
      <c r="I414" s="63"/>
      <c r="J414" s="53">
        <f t="shared" si="206"/>
        <v>0</v>
      </c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5"/>
      <c r="CH414" s="9"/>
      <c r="CI414" s="10"/>
      <c r="CK414" s="46">
        <f t="shared" si="217"/>
        <v>0</v>
      </c>
    </row>
    <row r="415" spans="1:89" ht="14.1" customHeight="1" x14ac:dyDescent="0.3">
      <c r="A415" s="47">
        <f t="shared" si="212"/>
        <v>414</v>
      </c>
      <c r="B415" s="63"/>
      <c r="C415" s="63"/>
      <c r="D415" s="63"/>
      <c r="E415" s="63" t="s">
        <v>19</v>
      </c>
      <c r="F415" s="113" t="s">
        <v>196</v>
      </c>
      <c r="G415" s="63"/>
      <c r="H415" s="63"/>
      <c r="I415" s="63"/>
      <c r="J415" s="53">
        <f t="shared" si="206"/>
        <v>0</v>
      </c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5"/>
      <c r="CH415" s="18"/>
      <c r="CI415" s="19"/>
      <c r="CK415" s="46">
        <f t="shared" si="217"/>
        <v>0</v>
      </c>
    </row>
    <row r="416" spans="1:89" ht="14.1" customHeight="1" x14ac:dyDescent="0.3">
      <c r="A416" s="47">
        <f t="shared" si="212"/>
        <v>415</v>
      </c>
      <c r="B416" s="63"/>
      <c r="C416" s="63"/>
      <c r="D416" s="63"/>
      <c r="E416" s="63" t="s">
        <v>21</v>
      </c>
      <c r="F416" s="113" t="s">
        <v>194</v>
      </c>
      <c r="G416" s="63"/>
      <c r="H416" s="63"/>
      <c r="I416" s="63"/>
      <c r="J416" s="53">
        <f t="shared" si="206"/>
        <v>0</v>
      </c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5"/>
      <c r="CH416" s="18"/>
      <c r="CI416" s="19"/>
      <c r="CK416" s="46">
        <f t="shared" si="217"/>
        <v>0</v>
      </c>
    </row>
    <row r="417" spans="1:89" ht="14.1" customHeight="1" x14ac:dyDescent="0.3">
      <c r="A417" s="47">
        <f t="shared" si="212"/>
        <v>416</v>
      </c>
      <c r="B417" s="68"/>
      <c r="C417" s="68"/>
      <c r="D417" s="68"/>
      <c r="E417" s="63"/>
      <c r="F417" s="113"/>
      <c r="G417" s="63"/>
      <c r="H417" s="63"/>
      <c r="I417" s="63"/>
      <c r="J417" s="70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2"/>
      <c r="CH417" s="18"/>
      <c r="CI417" s="19"/>
      <c r="CK417" s="46">
        <f t="shared" si="217"/>
        <v>0</v>
      </c>
    </row>
    <row r="418" spans="1:89" ht="14.1" customHeight="1" x14ac:dyDescent="0.3">
      <c r="A418" s="47">
        <f t="shared" si="212"/>
        <v>417</v>
      </c>
      <c r="B418" s="61"/>
      <c r="C418" s="48" t="s">
        <v>197</v>
      </c>
      <c r="D418" s="114" t="s">
        <v>198</v>
      </c>
      <c r="E418" s="48"/>
      <c r="F418" s="49"/>
      <c r="G418" s="48"/>
      <c r="H418" s="48"/>
      <c r="I418" s="48"/>
      <c r="J418" s="53">
        <f t="shared" si="206"/>
        <v>0</v>
      </c>
      <c r="K418" s="54">
        <f>SUM(K419,K450)</f>
        <v>0</v>
      </c>
      <c r="L418" s="54">
        <f t="shared" ref="L418:BW418" si="222">SUM(L419,L450)</f>
        <v>0</v>
      </c>
      <c r="M418" s="54">
        <f t="shared" si="222"/>
        <v>0</v>
      </c>
      <c r="N418" s="54">
        <f t="shared" si="222"/>
        <v>0</v>
      </c>
      <c r="O418" s="54">
        <f t="shared" si="222"/>
        <v>0</v>
      </c>
      <c r="P418" s="54">
        <f t="shared" si="222"/>
        <v>0</v>
      </c>
      <c r="Q418" s="54">
        <f t="shared" si="222"/>
        <v>0</v>
      </c>
      <c r="R418" s="54">
        <f t="shared" si="222"/>
        <v>0</v>
      </c>
      <c r="S418" s="54">
        <f t="shared" si="222"/>
        <v>0</v>
      </c>
      <c r="T418" s="54">
        <f t="shared" si="222"/>
        <v>0</v>
      </c>
      <c r="U418" s="54">
        <f t="shared" si="222"/>
        <v>0</v>
      </c>
      <c r="V418" s="54">
        <f t="shared" si="222"/>
        <v>0</v>
      </c>
      <c r="W418" s="54">
        <f t="shared" si="222"/>
        <v>0</v>
      </c>
      <c r="X418" s="54">
        <f t="shared" si="222"/>
        <v>0</v>
      </c>
      <c r="Y418" s="54">
        <f t="shared" si="222"/>
        <v>0</v>
      </c>
      <c r="Z418" s="54">
        <f t="shared" si="222"/>
        <v>0</v>
      </c>
      <c r="AA418" s="54">
        <f t="shared" si="222"/>
        <v>0</v>
      </c>
      <c r="AB418" s="54">
        <f t="shared" si="222"/>
        <v>0</v>
      </c>
      <c r="AC418" s="54">
        <f t="shared" si="222"/>
        <v>0</v>
      </c>
      <c r="AD418" s="54">
        <f t="shared" si="222"/>
        <v>0</v>
      </c>
      <c r="AE418" s="54">
        <f t="shared" si="222"/>
        <v>0</v>
      </c>
      <c r="AF418" s="54">
        <f t="shared" si="222"/>
        <v>0</v>
      </c>
      <c r="AG418" s="54">
        <f t="shared" si="222"/>
        <v>0</v>
      </c>
      <c r="AH418" s="54">
        <f t="shared" si="222"/>
        <v>0</v>
      </c>
      <c r="AI418" s="54">
        <f t="shared" si="222"/>
        <v>0</v>
      </c>
      <c r="AJ418" s="54">
        <f t="shared" si="222"/>
        <v>0</v>
      </c>
      <c r="AK418" s="54">
        <f t="shared" si="222"/>
        <v>0</v>
      </c>
      <c r="AL418" s="54">
        <f t="shared" si="222"/>
        <v>0</v>
      </c>
      <c r="AM418" s="54">
        <f t="shared" si="222"/>
        <v>0</v>
      </c>
      <c r="AN418" s="54">
        <f t="shared" si="222"/>
        <v>0</v>
      </c>
      <c r="AO418" s="54">
        <f t="shared" si="222"/>
        <v>0</v>
      </c>
      <c r="AP418" s="54">
        <f t="shared" si="222"/>
        <v>0</v>
      </c>
      <c r="AQ418" s="54">
        <f t="shared" si="222"/>
        <v>0</v>
      </c>
      <c r="AR418" s="54">
        <f t="shared" si="222"/>
        <v>0</v>
      </c>
      <c r="AS418" s="54">
        <f t="shared" si="222"/>
        <v>0</v>
      </c>
      <c r="AT418" s="54">
        <f t="shared" si="222"/>
        <v>0</v>
      </c>
      <c r="AU418" s="54">
        <f t="shared" si="222"/>
        <v>0</v>
      </c>
      <c r="AV418" s="54">
        <f t="shared" si="222"/>
        <v>0</v>
      </c>
      <c r="AW418" s="54">
        <f t="shared" si="222"/>
        <v>0</v>
      </c>
      <c r="AX418" s="54">
        <f t="shared" si="222"/>
        <v>0</v>
      </c>
      <c r="AY418" s="54">
        <f t="shared" si="222"/>
        <v>0</v>
      </c>
      <c r="AZ418" s="54">
        <f t="shared" si="222"/>
        <v>0</v>
      </c>
      <c r="BA418" s="54">
        <f t="shared" si="222"/>
        <v>0</v>
      </c>
      <c r="BB418" s="54">
        <f t="shared" si="222"/>
        <v>0</v>
      </c>
      <c r="BC418" s="54">
        <f t="shared" si="222"/>
        <v>0</v>
      </c>
      <c r="BD418" s="54">
        <f t="shared" si="222"/>
        <v>0</v>
      </c>
      <c r="BE418" s="54">
        <f t="shared" si="222"/>
        <v>0</v>
      </c>
      <c r="BF418" s="54">
        <f t="shared" si="222"/>
        <v>0</v>
      </c>
      <c r="BG418" s="54">
        <f t="shared" si="222"/>
        <v>0</v>
      </c>
      <c r="BH418" s="54">
        <f t="shared" si="222"/>
        <v>0</v>
      </c>
      <c r="BI418" s="54">
        <f t="shared" si="222"/>
        <v>0</v>
      </c>
      <c r="BJ418" s="54">
        <f t="shared" si="222"/>
        <v>0</v>
      </c>
      <c r="BK418" s="54">
        <f t="shared" si="222"/>
        <v>0</v>
      </c>
      <c r="BL418" s="54">
        <f t="shared" si="222"/>
        <v>0</v>
      </c>
      <c r="BM418" s="54">
        <f t="shared" si="222"/>
        <v>0</v>
      </c>
      <c r="BN418" s="54">
        <f t="shared" si="222"/>
        <v>0</v>
      </c>
      <c r="BO418" s="54">
        <f t="shared" si="222"/>
        <v>0</v>
      </c>
      <c r="BP418" s="54">
        <f t="shared" si="222"/>
        <v>0</v>
      </c>
      <c r="BQ418" s="54">
        <f t="shared" si="222"/>
        <v>0</v>
      </c>
      <c r="BR418" s="54">
        <f t="shared" si="222"/>
        <v>0</v>
      </c>
      <c r="BS418" s="54">
        <f t="shared" si="222"/>
        <v>0</v>
      </c>
      <c r="BT418" s="54">
        <f t="shared" si="222"/>
        <v>0</v>
      </c>
      <c r="BU418" s="54">
        <f t="shared" si="222"/>
        <v>0</v>
      </c>
      <c r="BV418" s="54">
        <f t="shared" si="222"/>
        <v>0</v>
      </c>
      <c r="BW418" s="54">
        <f t="shared" si="222"/>
        <v>0</v>
      </c>
      <c r="BX418" s="54">
        <f t="shared" ref="BX418:CF418" si="223">SUM(BX419,BX450)</f>
        <v>0</v>
      </c>
      <c r="BY418" s="54">
        <f t="shared" si="223"/>
        <v>0</v>
      </c>
      <c r="BZ418" s="54">
        <f t="shared" si="223"/>
        <v>0</v>
      </c>
      <c r="CA418" s="54">
        <f t="shared" si="223"/>
        <v>0</v>
      </c>
      <c r="CB418" s="54">
        <f t="shared" si="223"/>
        <v>0</v>
      </c>
      <c r="CC418" s="54">
        <f t="shared" si="223"/>
        <v>0</v>
      </c>
      <c r="CD418" s="54">
        <f t="shared" si="223"/>
        <v>0</v>
      </c>
      <c r="CE418" s="54">
        <f t="shared" si="223"/>
        <v>0</v>
      </c>
      <c r="CF418" s="54">
        <f t="shared" si="223"/>
        <v>0</v>
      </c>
      <c r="CG418" s="55">
        <f>SUM(CG419,CG450)</f>
        <v>0</v>
      </c>
      <c r="CH418" s="18"/>
      <c r="CI418" s="19"/>
      <c r="CK418" s="46">
        <f t="shared" si="217"/>
        <v>0</v>
      </c>
    </row>
    <row r="419" spans="1:89" ht="14.1" customHeight="1" x14ac:dyDescent="0.3">
      <c r="A419" s="47">
        <f t="shared" si="212"/>
        <v>418</v>
      </c>
      <c r="B419" s="61"/>
      <c r="C419" s="61"/>
      <c r="D419" s="61" t="s">
        <v>184</v>
      </c>
      <c r="E419" s="86" t="s">
        <v>14</v>
      </c>
      <c r="F419" s="79"/>
      <c r="G419" s="61"/>
      <c r="H419" s="61"/>
      <c r="I419" s="61"/>
      <c r="J419" s="53">
        <f t="shared" si="206"/>
        <v>0</v>
      </c>
      <c r="K419" s="54">
        <f>SUM(K420,K430,K440)</f>
        <v>0</v>
      </c>
      <c r="L419" s="54">
        <f t="shared" ref="L419:BW419" si="224">SUM(L420,L430,L440)</f>
        <v>0</v>
      </c>
      <c r="M419" s="54">
        <f t="shared" si="224"/>
        <v>0</v>
      </c>
      <c r="N419" s="54">
        <f t="shared" si="224"/>
        <v>0</v>
      </c>
      <c r="O419" s="54">
        <f t="shared" si="224"/>
        <v>0</v>
      </c>
      <c r="P419" s="54">
        <f t="shared" si="224"/>
        <v>0</v>
      </c>
      <c r="Q419" s="54">
        <f t="shared" si="224"/>
        <v>0</v>
      </c>
      <c r="R419" s="54">
        <f t="shared" si="224"/>
        <v>0</v>
      </c>
      <c r="S419" s="54">
        <f t="shared" si="224"/>
        <v>0</v>
      </c>
      <c r="T419" s="54">
        <f t="shared" si="224"/>
        <v>0</v>
      </c>
      <c r="U419" s="54">
        <f t="shared" si="224"/>
        <v>0</v>
      </c>
      <c r="V419" s="54">
        <f t="shared" si="224"/>
        <v>0</v>
      </c>
      <c r="W419" s="54">
        <f t="shared" si="224"/>
        <v>0</v>
      </c>
      <c r="X419" s="54">
        <f t="shared" si="224"/>
        <v>0</v>
      </c>
      <c r="Y419" s="54">
        <f t="shared" si="224"/>
        <v>0</v>
      </c>
      <c r="Z419" s="54">
        <f t="shared" si="224"/>
        <v>0</v>
      </c>
      <c r="AA419" s="54">
        <f t="shared" si="224"/>
        <v>0</v>
      </c>
      <c r="AB419" s="54">
        <f t="shared" si="224"/>
        <v>0</v>
      </c>
      <c r="AC419" s="54">
        <f t="shared" si="224"/>
        <v>0</v>
      </c>
      <c r="AD419" s="54">
        <f t="shared" si="224"/>
        <v>0</v>
      </c>
      <c r="AE419" s="54">
        <f t="shared" si="224"/>
        <v>0</v>
      </c>
      <c r="AF419" s="54">
        <f t="shared" si="224"/>
        <v>0</v>
      </c>
      <c r="AG419" s="54">
        <f t="shared" si="224"/>
        <v>0</v>
      </c>
      <c r="AH419" s="54">
        <f t="shared" si="224"/>
        <v>0</v>
      </c>
      <c r="AI419" s="54">
        <f t="shared" si="224"/>
        <v>0</v>
      </c>
      <c r="AJ419" s="54">
        <f t="shared" si="224"/>
        <v>0</v>
      </c>
      <c r="AK419" s="54">
        <f t="shared" si="224"/>
        <v>0</v>
      </c>
      <c r="AL419" s="54">
        <f t="shared" si="224"/>
        <v>0</v>
      </c>
      <c r="AM419" s="54">
        <f t="shared" si="224"/>
        <v>0</v>
      </c>
      <c r="AN419" s="54">
        <f t="shared" si="224"/>
        <v>0</v>
      </c>
      <c r="AO419" s="54">
        <f t="shared" si="224"/>
        <v>0</v>
      </c>
      <c r="AP419" s="54">
        <f t="shared" si="224"/>
        <v>0</v>
      </c>
      <c r="AQ419" s="54">
        <f t="shared" si="224"/>
        <v>0</v>
      </c>
      <c r="AR419" s="54">
        <f t="shared" si="224"/>
        <v>0</v>
      </c>
      <c r="AS419" s="54">
        <f t="shared" si="224"/>
        <v>0</v>
      </c>
      <c r="AT419" s="54">
        <f t="shared" si="224"/>
        <v>0</v>
      </c>
      <c r="AU419" s="54">
        <f t="shared" si="224"/>
        <v>0</v>
      </c>
      <c r="AV419" s="54">
        <f t="shared" si="224"/>
        <v>0</v>
      </c>
      <c r="AW419" s="54">
        <f t="shared" si="224"/>
        <v>0</v>
      </c>
      <c r="AX419" s="54">
        <f t="shared" si="224"/>
        <v>0</v>
      </c>
      <c r="AY419" s="54">
        <f t="shared" si="224"/>
        <v>0</v>
      </c>
      <c r="AZ419" s="54">
        <f t="shared" si="224"/>
        <v>0</v>
      </c>
      <c r="BA419" s="54">
        <f t="shared" si="224"/>
        <v>0</v>
      </c>
      <c r="BB419" s="54">
        <f t="shared" si="224"/>
        <v>0</v>
      </c>
      <c r="BC419" s="54">
        <f t="shared" si="224"/>
        <v>0</v>
      </c>
      <c r="BD419" s="54">
        <f t="shared" si="224"/>
        <v>0</v>
      </c>
      <c r="BE419" s="54">
        <f t="shared" si="224"/>
        <v>0</v>
      </c>
      <c r="BF419" s="54">
        <f t="shared" si="224"/>
        <v>0</v>
      </c>
      <c r="BG419" s="54">
        <f t="shared" si="224"/>
        <v>0</v>
      </c>
      <c r="BH419" s="54">
        <f t="shared" si="224"/>
        <v>0</v>
      </c>
      <c r="BI419" s="54">
        <f t="shared" si="224"/>
        <v>0</v>
      </c>
      <c r="BJ419" s="54">
        <f t="shared" si="224"/>
        <v>0</v>
      </c>
      <c r="BK419" s="54">
        <f t="shared" si="224"/>
        <v>0</v>
      </c>
      <c r="BL419" s="54">
        <f t="shared" si="224"/>
        <v>0</v>
      </c>
      <c r="BM419" s="54">
        <f t="shared" si="224"/>
        <v>0</v>
      </c>
      <c r="BN419" s="54">
        <f t="shared" si="224"/>
        <v>0</v>
      </c>
      <c r="BO419" s="54">
        <f t="shared" si="224"/>
        <v>0</v>
      </c>
      <c r="BP419" s="54">
        <f t="shared" si="224"/>
        <v>0</v>
      </c>
      <c r="BQ419" s="54">
        <f t="shared" si="224"/>
        <v>0</v>
      </c>
      <c r="BR419" s="54">
        <f t="shared" si="224"/>
        <v>0</v>
      </c>
      <c r="BS419" s="54">
        <f t="shared" si="224"/>
        <v>0</v>
      </c>
      <c r="BT419" s="54">
        <f t="shared" si="224"/>
        <v>0</v>
      </c>
      <c r="BU419" s="54">
        <f t="shared" si="224"/>
        <v>0</v>
      </c>
      <c r="BV419" s="54">
        <f t="shared" si="224"/>
        <v>0</v>
      </c>
      <c r="BW419" s="54">
        <f t="shared" si="224"/>
        <v>0</v>
      </c>
      <c r="BX419" s="54">
        <f t="shared" ref="BX419:CF419" si="225">SUM(BX420,BX430,BX440)</f>
        <v>0</v>
      </c>
      <c r="BY419" s="54">
        <f t="shared" si="225"/>
        <v>0</v>
      </c>
      <c r="BZ419" s="54">
        <f t="shared" si="225"/>
        <v>0</v>
      </c>
      <c r="CA419" s="54">
        <f t="shared" si="225"/>
        <v>0</v>
      </c>
      <c r="CB419" s="54">
        <f t="shared" si="225"/>
        <v>0</v>
      </c>
      <c r="CC419" s="54">
        <f t="shared" si="225"/>
        <v>0</v>
      </c>
      <c r="CD419" s="54">
        <f t="shared" si="225"/>
        <v>0</v>
      </c>
      <c r="CE419" s="54">
        <f t="shared" si="225"/>
        <v>0</v>
      </c>
      <c r="CF419" s="54">
        <f t="shared" si="225"/>
        <v>0</v>
      </c>
      <c r="CG419" s="55">
        <f>SUM(CG420,CG430,CG440)</f>
        <v>0</v>
      </c>
      <c r="CH419" s="18"/>
      <c r="CI419" s="19"/>
      <c r="CK419" s="46">
        <f t="shared" si="217"/>
        <v>0</v>
      </c>
    </row>
    <row r="420" spans="1:89" ht="14.1" customHeight="1" x14ac:dyDescent="0.3">
      <c r="A420" s="47">
        <f t="shared" si="212"/>
        <v>419</v>
      </c>
      <c r="B420" s="61"/>
      <c r="C420" s="61"/>
      <c r="D420" s="61"/>
      <c r="E420" s="61" t="s">
        <v>15</v>
      </c>
      <c r="F420" s="115" t="str">
        <f>$H$48</f>
        <v xml:space="preserve">דרוג AA- ומעלה </v>
      </c>
      <c r="G420" s="61"/>
      <c r="H420" s="61"/>
      <c r="I420" s="61"/>
      <c r="J420" s="53">
        <f t="shared" si="206"/>
        <v>0</v>
      </c>
      <c r="K420" s="77">
        <f>SUM(K421:K429)</f>
        <v>0</v>
      </c>
      <c r="L420" s="77">
        <f t="shared" ref="L420:BW420" si="226">SUM(L421:L429)</f>
        <v>0</v>
      </c>
      <c r="M420" s="77">
        <f t="shared" si="226"/>
        <v>0</v>
      </c>
      <c r="N420" s="77">
        <f t="shared" si="226"/>
        <v>0</v>
      </c>
      <c r="O420" s="77">
        <f t="shared" si="226"/>
        <v>0</v>
      </c>
      <c r="P420" s="77">
        <f t="shared" si="226"/>
        <v>0</v>
      </c>
      <c r="Q420" s="77">
        <f t="shared" si="226"/>
        <v>0</v>
      </c>
      <c r="R420" s="77">
        <f t="shared" si="226"/>
        <v>0</v>
      </c>
      <c r="S420" s="77">
        <f t="shared" si="226"/>
        <v>0</v>
      </c>
      <c r="T420" s="77">
        <f t="shared" si="226"/>
        <v>0</v>
      </c>
      <c r="U420" s="77">
        <f t="shared" si="226"/>
        <v>0</v>
      </c>
      <c r="V420" s="77">
        <f t="shared" si="226"/>
        <v>0</v>
      </c>
      <c r="W420" s="77">
        <f t="shared" si="226"/>
        <v>0</v>
      </c>
      <c r="X420" s="77">
        <f t="shared" si="226"/>
        <v>0</v>
      </c>
      <c r="Y420" s="77">
        <f t="shared" si="226"/>
        <v>0</v>
      </c>
      <c r="Z420" s="77">
        <f t="shared" si="226"/>
        <v>0</v>
      </c>
      <c r="AA420" s="77">
        <f t="shared" si="226"/>
        <v>0</v>
      </c>
      <c r="AB420" s="77">
        <f t="shared" si="226"/>
        <v>0</v>
      </c>
      <c r="AC420" s="77">
        <f t="shared" si="226"/>
        <v>0</v>
      </c>
      <c r="AD420" s="77">
        <f t="shared" si="226"/>
        <v>0</v>
      </c>
      <c r="AE420" s="77">
        <f t="shared" si="226"/>
        <v>0</v>
      </c>
      <c r="AF420" s="77">
        <f t="shared" si="226"/>
        <v>0</v>
      </c>
      <c r="AG420" s="77">
        <f t="shared" si="226"/>
        <v>0</v>
      </c>
      <c r="AH420" s="77">
        <f t="shared" si="226"/>
        <v>0</v>
      </c>
      <c r="AI420" s="77">
        <f t="shared" si="226"/>
        <v>0</v>
      </c>
      <c r="AJ420" s="77">
        <f t="shared" si="226"/>
        <v>0</v>
      </c>
      <c r="AK420" s="77">
        <f t="shared" si="226"/>
        <v>0</v>
      </c>
      <c r="AL420" s="77">
        <f t="shared" si="226"/>
        <v>0</v>
      </c>
      <c r="AM420" s="77">
        <f t="shared" si="226"/>
        <v>0</v>
      </c>
      <c r="AN420" s="77">
        <f t="shared" si="226"/>
        <v>0</v>
      </c>
      <c r="AO420" s="77">
        <f t="shared" si="226"/>
        <v>0</v>
      </c>
      <c r="AP420" s="77">
        <f t="shared" si="226"/>
        <v>0</v>
      </c>
      <c r="AQ420" s="77">
        <f t="shared" si="226"/>
        <v>0</v>
      </c>
      <c r="AR420" s="77">
        <f t="shared" si="226"/>
        <v>0</v>
      </c>
      <c r="AS420" s="77">
        <f t="shared" si="226"/>
        <v>0</v>
      </c>
      <c r="AT420" s="77">
        <f t="shared" si="226"/>
        <v>0</v>
      </c>
      <c r="AU420" s="77">
        <f t="shared" si="226"/>
        <v>0</v>
      </c>
      <c r="AV420" s="77">
        <f t="shared" si="226"/>
        <v>0</v>
      </c>
      <c r="AW420" s="77">
        <f t="shared" si="226"/>
        <v>0</v>
      </c>
      <c r="AX420" s="77">
        <f t="shared" si="226"/>
        <v>0</v>
      </c>
      <c r="AY420" s="77">
        <f t="shared" si="226"/>
        <v>0</v>
      </c>
      <c r="AZ420" s="77">
        <f t="shared" si="226"/>
        <v>0</v>
      </c>
      <c r="BA420" s="77">
        <f t="shared" si="226"/>
        <v>0</v>
      </c>
      <c r="BB420" s="77">
        <f t="shared" si="226"/>
        <v>0</v>
      </c>
      <c r="BC420" s="77">
        <f t="shared" si="226"/>
        <v>0</v>
      </c>
      <c r="BD420" s="77">
        <f t="shared" si="226"/>
        <v>0</v>
      </c>
      <c r="BE420" s="77">
        <f t="shared" si="226"/>
        <v>0</v>
      </c>
      <c r="BF420" s="77">
        <f t="shared" si="226"/>
        <v>0</v>
      </c>
      <c r="BG420" s="77">
        <f t="shared" si="226"/>
        <v>0</v>
      </c>
      <c r="BH420" s="77">
        <f t="shared" si="226"/>
        <v>0</v>
      </c>
      <c r="BI420" s="77">
        <f t="shared" si="226"/>
        <v>0</v>
      </c>
      <c r="BJ420" s="77">
        <f t="shared" si="226"/>
        <v>0</v>
      </c>
      <c r="BK420" s="77">
        <f t="shared" si="226"/>
        <v>0</v>
      </c>
      <c r="BL420" s="77">
        <f t="shared" si="226"/>
        <v>0</v>
      </c>
      <c r="BM420" s="77">
        <f t="shared" si="226"/>
        <v>0</v>
      </c>
      <c r="BN420" s="77">
        <f t="shared" si="226"/>
        <v>0</v>
      </c>
      <c r="BO420" s="77">
        <f t="shared" si="226"/>
        <v>0</v>
      </c>
      <c r="BP420" s="77">
        <f t="shared" si="226"/>
        <v>0</v>
      </c>
      <c r="BQ420" s="77">
        <f t="shared" si="226"/>
        <v>0</v>
      </c>
      <c r="BR420" s="77">
        <f t="shared" si="226"/>
        <v>0</v>
      </c>
      <c r="BS420" s="77">
        <f t="shared" si="226"/>
        <v>0</v>
      </c>
      <c r="BT420" s="77">
        <f t="shared" si="226"/>
        <v>0</v>
      </c>
      <c r="BU420" s="77">
        <f t="shared" si="226"/>
        <v>0</v>
      </c>
      <c r="BV420" s="77">
        <f t="shared" si="226"/>
        <v>0</v>
      </c>
      <c r="BW420" s="77">
        <f t="shared" si="226"/>
        <v>0</v>
      </c>
      <c r="BX420" s="77">
        <f t="shared" ref="BX420:CF420" si="227">SUM(BX421:BX429)</f>
        <v>0</v>
      </c>
      <c r="BY420" s="77">
        <f t="shared" si="227"/>
        <v>0</v>
      </c>
      <c r="BZ420" s="77">
        <f t="shared" si="227"/>
        <v>0</v>
      </c>
      <c r="CA420" s="77">
        <f t="shared" si="227"/>
        <v>0</v>
      </c>
      <c r="CB420" s="77">
        <f t="shared" si="227"/>
        <v>0</v>
      </c>
      <c r="CC420" s="77">
        <f t="shared" si="227"/>
        <v>0</v>
      </c>
      <c r="CD420" s="77">
        <f t="shared" si="227"/>
        <v>0</v>
      </c>
      <c r="CE420" s="77">
        <f t="shared" si="227"/>
        <v>0</v>
      </c>
      <c r="CF420" s="77">
        <f t="shared" si="227"/>
        <v>0</v>
      </c>
      <c r="CG420" s="78">
        <f>SUM(CG421:CG429)</f>
        <v>0</v>
      </c>
      <c r="CH420" s="18"/>
      <c r="CI420" s="19"/>
      <c r="CK420" s="46">
        <f t="shared" si="217"/>
        <v>0</v>
      </c>
    </row>
    <row r="421" spans="1:89" ht="14.1" customHeight="1" x14ac:dyDescent="0.3">
      <c r="A421" s="47">
        <f t="shared" si="212"/>
        <v>420</v>
      </c>
      <c r="B421" s="63"/>
      <c r="C421" s="63"/>
      <c r="D421" s="63"/>
      <c r="E421" s="61"/>
      <c r="F421" s="68" t="s">
        <v>35</v>
      </c>
      <c r="G421" s="113" t="s">
        <v>199</v>
      </c>
      <c r="H421" s="63"/>
      <c r="I421" s="63"/>
      <c r="J421" s="53">
        <f t="shared" si="206"/>
        <v>0</v>
      </c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5"/>
      <c r="CH421" s="18"/>
      <c r="CI421" s="19"/>
      <c r="CK421" s="46">
        <f t="shared" si="217"/>
        <v>0</v>
      </c>
    </row>
    <row r="422" spans="1:89" ht="14.1" customHeight="1" x14ac:dyDescent="0.3">
      <c r="A422" s="47">
        <f t="shared" si="212"/>
        <v>421</v>
      </c>
      <c r="B422" s="63"/>
      <c r="C422" s="63"/>
      <c r="D422" s="63"/>
      <c r="E422" s="63"/>
      <c r="F422" s="68" t="s">
        <v>47</v>
      </c>
      <c r="G422" s="113" t="s">
        <v>200</v>
      </c>
      <c r="H422" s="63"/>
      <c r="I422" s="63"/>
      <c r="J422" s="53">
        <f t="shared" si="206"/>
        <v>0</v>
      </c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5"/>
      <c r="CH422" s="18"/>
      <c r="CI422" s="19"/>
      <c r="CK422" s="46">
        <f t="shared" si="217"/>
        <v>0</v>
      </c>
    </row>
    <row r="423" spans="1:89" ht="14.1" customHeight="1" x14ac:dyDescent="0.3">
      <c r="A423" s="47">
        <f t="shared" si="212"/>
        <v>422</v>
      </c>
      <c r="B423" s="63"/>
      <c r="C423" s="63"/>
      <c r="D423" s="63"/>
      <c r="E423" s="63"/>
      <c r="F423" s="68" t="s">
        <v>69</v>
      </c>
      <c r="G423" s="113" t="s">
        <v>201</v>
      </c>
      <c r="H423" s="63"/>
      <c r="I423" s="63"/>
      <c r="J423" s="53">
        <f t="shared" si="206"/>
        <v>0</v>
      </c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5"/>
      <c r="CH423" s="18"/>
      <c r="CI423" s="19"/>
      <c r="CK423" s="46">
        <f t="shared" si="217"/>
        <v>0</v>
      </c>
    </row>
    <row r="424" spans="1:89" s="46" customFormat="1" ht="14.1" customHeight="1" x14ac:dyDescent="0.3">
      <c r="A424" s="47">
        <f t="shared" si="212"/>
        <v>423</v>
      </c>
      <c r="B424" s="63"/>
      <c r="C424" s="63"/>
      <c r="D424" s="63"/>
      <c r="E424" s="63"/>
      <c r="F424" s="68" t="s">
        <v>71</v>
      </c>
      <c r="G424" s="113" t="s">
        <v>202</v>
      </c>
      <c r="H424" s="63"/>
      <c r="I424" s="63"/>
      <c r="J424" s="53">
        <f t="shared" si="206"/>
        <v>0</v>
      </c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5"/>
      <c r="CH424" s="116"/>
      <c r="CI424" s="10"/>
      <c r="CK424" s="46">
        <f t="shared" si="217"/>
        <v>0</v>
      </c>
    </row>
    <row r="425" spans="1:89" ht="14.1" customHeight="1" x14ac:dyDescent="0.3">
      <c r="A425" s="47">
        <f t="shared" si="212"/>
        <v>424</v>
      </c>
      <c r="B425" s="63"/>
      <c r="C425" s="63"/>
      <c r="D425" s="63"/>
      <c r="E425" s="63"/>
      <c r="F425" s="68" t="s">
        <v>94</v>
      </c>
      <c r="G425" s="113" t="s">
        <v>203</v>
      </c>
      <c r="H425" s="63"/>
      <c r="I425" s="63"/>
      <c r="J425" s="53">
        <f t="shared" si="206"/>
        <v>0</v>
      </c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5"/>
      <c r="CH425" s="117"/>
      <c r="CI425" s="19"/>
      <c r="CK425" s="46">
        <f t="shared" si="217"/>
        <v>0</v>
      </c>
    </row>
    <row r="426" spans="1:89" ht="14.1" customHeight="1" x14ac:dyDescent="0.3">
      <c r="A426" s="47">
        <f t="shared" si="212"/>
        <v>425</v>
      </c>
      <c r="B426" s="63"/>
      <c r="C426" s="63"/>
      <c r="D426" s="63"/>
      <c r="E426" s="63"/>
      <c r="F426" s="68" t="s">
        <v>96</v>
      </c>
      <c r="G426" s="113" t="s">
        <v>204</v>
      </c>
      <c r="H426" s="63"/>
      <c r="I426" s="63"/>
      <c r="J426" s="53">
        <f t="shared" si="206"/>
        <v>0</v>
      </c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5"/>
      <c r="CH426" s="117"/>
      <c r="CI426" s="19"/>
      <c r="CK426" s="46">
        <f t="shared" si="217"/>
        <v>0</v>
      </c>
    </row>
    <row r="427" spans="1:89" ht="14.1" customHeight="1" x14ac:dyDescent="0.3">
      <c r="A427" s="47">
        <f t="shared" si="212"/>
        <v>426</v>
      </c>
      <c r="B427" s="63"/>
      <c r="C427" s="63"/>
      <c r="D427" s="63"/>
      <c r="E427" s="63"/>
      <c r="F427" s="68" t="s">
        <v>205</v>
      </c>
      <c r="G427" s="113" t="s">
        <v>206</v>
      </c>
      <c r="H427" s="63"/>
      <c r="I427" s="63"/>
      <c r="J427" s="53">
        <f t="shared" si="206"/>
        <v>0</v>
      </c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5"/>
      <c r="CH427" s="117"/>
      <c r="CI427" s="19"/>
      <c r="CK427" s="46">
        <f t="shared" si="217"/>
        <v>0</v>
      </c>
    </row>
    <row r="428" spans="1:89" ht="14.1" customHeight="1" x14ac:dyDescent="0.3">
      <c r="A428" s="47">
        <f t="shared" si="212"/>
        <v>427</v>
      </c>
      <c r="B428" s="63"/>
      <c r="C428" s="63"/>
      <c r="D428" s="63"/>
      <c r="E428" s="63"/>
      <c r="F428" s="68" t="s">
        <v>207</v>
      </c>
      <c r="G428" s="113" t="s">
        <v>208</v>
      </c>
      <c r="H428" s="63"/>
      <c r="I428" s="63"/>
      <c r="J428" s="53">
        <f t="shared" si="206"/>
        <v>0</v>
      </c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5"/>
      <c r="CH428" s="117"/>
      <c r="CI428" s="19"/>
      <c r="CK428" s="46">
        <f t="shared" si="217"/>
        <v>0</v>
      </c>
    </row>
    <row r="429" spans="1:89" ht="14.1" customHeight="1" x14ac:dyDescent="0.3">
      <c r="A429" s="47">
        <f t="shared" si="212"/>
        <v>428</v>
      </c>
      <c r="B429" s="63"/>
      <c r="C429" s="63"/>
      <c r="D429" s="63"/>
      <c r="E429" s="63"/>
      <c r="F429" s="68" t="s">
        <v>209</v>
      </c>
      <c r="G429" s="113" t="s">
        <v>6</v>
      </c>
      <c r="H429" s="63"/>
      <c r="I429" s="63"/>
      <c r="J429" s="53">
        <f t="shared" si="206"/>
        <v>0</v>
      </c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5"/>
      <c r="CH429" s="117"/>
      <c r="CI429" s="19"/>
      <c r="CK429" s="46">
        <f t="shared" si="217"/>
        <v>0</v>
      </c>
    </row>
    <row r="430" spans="1:89" ht="14.1" customHeight="1" x14ac:dyDescent="0.3">
      <c r="A430" s="47">
        <f t="shared" si="212"/>
        <v>429</v>
      </c>
      <c r="B430" s="61"/>
      <c r="C430" s="61"/>
      <c r="D430" s="61"/>
      <c r="E430" s="61" t="s">
        <v>17</v>
      </c>
      <c r="F430" s="115" t="str">
        <f>$H$52</f>
        <v xml:space="preserve">דרוג BBB- ועד A+ </v>
      </c>
      <c r="G430" s="61"/>
      <c r="H430" s="61"/>
      <c r="I430" s="61"/>
      <c r="J430" s="53">
        <f t="shared" si="206"/>
        <v>0</v>
      </c>
      <c r="K430" s="77">
        <f>SUM(K431:K439)</f>
        <v>0</v>
      </c>
      <c r="L430" s="77">
        <f t="shared" ref="L430:BW430" si="228">SUM(L431:L439)</f>
        <v>0</v>
      </c>
      <c r="M430" s="77">
        <f t="shared" si="228"/>
        <v>0</v>
      </c>
      <c r="N430" s="77">
        <f t="shared" si="228"/>
        <v>0</v>
      </c>
      <c r="O430" s="77">
        <f t="shared" si="228"/>
        <v>0</v>
      </c>
      <c r="P430" s="77">
        <f t="shared" si="228"/>
        <v>0</v>
      </c>
      <c r="Q430" s="77">
        <f t="shared" si="228"/>
        <v>0</v>
      </c>
      <c r="R430" s="77">
        <f t="shared" si="228"/>
        <v>0</v>
      </c>
      <c r="S430" s="77">
        <f t="shared" si="228"/>
        <v>0</v>
      </c>
      <c r="T430" s="77">
        <f t="shared" si="228"/>
        <v>0</v>
      </c>
      <c r="U430" s="77">
        <f t="shared" si="228"/>
        <v>0</v>
      </c>
      <c r="V430" s="77">
        <f t="shared" si="228"/>
        <v>0</v>
      </c>
      <c r="W430" s="77">
        <f t="shared" si="228"/>
        <v>0</v>
      </c>
      <c r="X430" s="77">
        <f t="shared" si="228"/>
        <v>0</v>
      </c>
      <c r="Y430" s="77">
        <f t="shared" si="228"/>
        <v>0</v>
      </c>
      <c r="Z430" s="77">
        <f t="shared" si="228"/>
        <v>0</v>
      </c>
      <c r="AA430" s="77">
        <f t="shared" si="228"/>
        <v>0</v>
      </c>
      <c r="AB430" s="77">
        <f t="shared" si="228"/>
        <v>0</v>
      </c>
      <c r="AC430" s="77">
        <f t="shared" si="228"/>
        <v>0</v>
      </c>
      <c r="AD430" s="77">
        <f t="shared" si="228"/>
        <v>0</v>
      </c>
      <c r="AE430" s="77">
        <f t="shared" si="228"/>
        <v>0</v>
      </c>
      <c r="AF430" s="77">
        <f t="shared" si="228"/>
        <v>0</v>
      </c>
      <c r="AG430" s="77">
        <f t="shared" si="228"/>
        <v>0</v>
      </c>
      <c r="AH430" s="77">
        <f t="shared" si="228"/>
        <v>0</v>
      </c>
      <c r="AI430" s="77">
        <f t="shared" si="228"/>
        <v>0</v>
      </c>
      <c r="AJ430" s="77">
        <f t="shared" si="228"/>
        <v>0</v>
      </c>
      <c r="AK430" s="77">
        <f t="shared" si="228"/>
        <v>0</v>
      </c>
      <c r="AL430" s="77">
        <f t="shared" si="228"/>
        <v>0</v>
      </c>
      <c r="AM430" s="77">
        <f t="shared" si="228"/>
        <v>0</v>
      </c>
      <c r="AN430" s="77">
        <f t="shared" si="228"/>
        <v>0</v>
      </c>
      <c r="AO430" s="77">
        <f t="shared" si="228"/>
        <v>0</v>
      </c>
      <c r="AP430" s="77">
        <f t="shared" si="228"/>
        <v>0</v>
      </c>
      <c r="AQ430" s="77">
        <f t="shared" si="228"/>
        <v>0</v>
      </c>
      <c r="AR430" s="77">
        <f t="shared" si="228"/>
        <v>0</v>
      </c>
      <c r="AS430" s="77">
        <f t="shared" si="228"/>
        <v>0</v>
      </c>
      <c r="AT430" s="77">
        <f t="shared" si="228"/>
        <v>0</v>
      </c>
      <c r="AU430" s="77">
        <f t="shared" si="228"/>
        <v>0</v>
      </c>
      <c r="AV430" s="77">
        <f t="shared" si="228"/>
        <v>0</v>
      </c>
      <c r="AW430" s="77">
        <f t="shared" si="228"/>
        <v>0</v>
      </c>
      <c r="AX430" s="77">
        <f t="shared" si="228"/>
        <v>0</v>
      </c>
      <c r="AY430" s="77">
        <f t="shared" si="228"/>
        <v>0</v>
      </c>
      <c r="AZ430" s="77">
        <f t="shared" si="228"/>
        <v>0</v>
      </c>
      <c r="BA430" s="77">
        <f t="shared" si="228"/>
        <v>0</v>
      </c>
      <c r="BB430" s="77">
        <f t="shared" si="228"/>
        <v>0</v>
      </c>
      <c r="BC430" s="77">
        <f t="shared" si="228"/>
        <v>0</v>
      </c>
      <c r="BD430" s="77">
        <f t="shared" si="228"/>
        <v>0</v>
      </c>
      <c r="BE430" s="77">
        <f t="shared" si="228"/>
        <v>0</v>
      </c>
      <c r="BF430" s="77">
        <f t="shared" si="228"/>
        <v>0</v>
      </c>
      <c r="BG430" s="77">
        <f t="shared" si="228"/>
        <v>0</v>
      </c>
      <c r="BH430" s="77">
        <f t="shared" si="228"/>
        <v>0</v>
      </c>
      <c r="BI430" s="77">
        <f t="shared" si="228"/>
        <v>0</v>
      </c>
      <c r="BJ430" s="77">
        <f t="shared" si="228"/>
        <v>0</v>
      </c>
      <c r="BK430" s="77">
        <f t="shared" si="228"/>
        <v>0</v>
      </c>
      <c r="BL430" s="77">
        <f t="shared" si="228"/>
        <v>0</v>
      </c>
      <c r="BM430" s="77">
        <f t="shared" si="228"/>
        <v>0</v>
      </c>
      <c r="BN430" s="77">
        <f t="shared" si="228"/>
        <v>0</v>
      </c>
      <c r="BO430" s="77">
        <f t="shared" si="228"/>
        <v>0</v>
      </c>
      <c r="BP430" s="77">
        <f t="shared" si="228"/>
        <v>0</v>
      </c>
      <c r="BQ430" s="77">
        <f t="shared" si="228"/>
        <v>0</v>
      </c>
      <c r="BR430" s="77">
        <f t="shared" si="228"/>
        <v>0</v>
      </c>
      <c r="BS430" s="77">
        <f t="shared" si="228"/>
        <v>0</v>
      </c>
      <c r="BT430" s="77">
        <f t="shared" si="228"/>
        <v>0</v>
      </c>
      <c r="BU430" s="77">
        <f t="shared" si="228"/>
        <v>0</v>
      </c>
      <c r="BV430" s="77">
        <f t="shared" si="228"/>
        <v>0</v>
      </c>
      <c r="BW430" s="77">
        <f t="shared" si="228"/>
        <v>0</v>
      </c>
      <c r="BX430" s="77">
        <f t="shared" ref="BX430:CF430" si="229">SUM(BX431:BX439)</f>
        <v>0</v>
      </c>
      <c r="BY430" s="77">
        <f t="shared" si="229"/>
        <v>0</v>
      </c>
      <c r="BZ430" s="77">
        <f t="shared" si="229"/>
        <v>0</v>
      </c>
      <c r="CA430" s="77">
        <f t="shared" si="229"/>
        <v>0</v>
      </c>
      <c r="CB430" s="77">
        <f t="shared" si="229"/>
        <v>0</v>
      </c>
      <c r="CC430" s="77">
        <f t="shared" si="229"/>
        <v>0</v>
      </c>
      <c r="CD430" s="77">
        <f t="shared" si="229"/>
        <v>0</v>
      </c>
      <c r="CE430" s="77">
        <f t="shared" si="229"/>
        <v>0</v>
      </c>
      <c r="CF430" s="77">
        <f t="shared" si="229"/>
        <v>0</v>
      </c>
      <c r="CG430" s="78">
        <f>SUM(CG431:CG439)</f>
        <v>0</v>
      </c>
      <c r="CH430" s="117"/>
      <c r="CI430" s="19"/>
      <c r="CK430" s="46">
        <f t="shared" si="217"/>
        <v>0</v>
      </c>
    </row>
    <row r="431" spans="1:89" ht="14.1" customHeight="1" x14ac:dyDescent="0.3">
      <c r="A431" s="47">
        <f t="shared" si="212"/>
        <v>430</v>
      </c>
      <c r="B431" s="63"/>
      <c r="C431" s="63"/>
      <c r="D431" s="63"/>
      <c r="E431" s="61"/>
      <c r="F431" s="68" t="s">
        <v>35</v>
      </c>
      <c r="G431" s="113" t="s">
        <v>199</v>
      </c>
      <c r="H431" s="63"/>
      <c r="I431" s="63"/>
      <c r="J431" s="53">
        <f t="shared" si="206"/>
        <v>0</v>
      </c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5"/>
      <c r="CH431" s="117"/>
      <c r="CI431" s="19"/>
      <c r="CK431" s="46">
        <f t="shared" si="217"/>
        <v>0</v>
      </c>
    </row>
    <row r="432" spans="1:89" ht="14.1" customHeight="1" x14ac:dyDescent="0.3">
      <c r="A432" s="47">
        <f t="shared" si="212"/>
        <v>431</v>
      </c>
      <c r="B432" s="63"/>
      <c r="C432" s="63"/>
      <c r="D432" s="63"/>
      <c r="E432" s="63"/>
      <c r="F432" s="68" t="s">
        <v>47</v>
      </c>
      <c r="G432" s="113" t="s">
        <v>200</v>
      </c>
      <c r="H432" s="63"/>
      <c r="I432" s="63"/>
      <c r="J432" s="53">
        <f t="shared" si="206"/>
        <v>0</v>
      </c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5"/>
      <c r="CH432" s="117"/>
      <c r="CI432" s="19"/>
      <c r="CK432" s="46">
        <f t="shared" si="217"/>
        <v>0</v>
      </c>
    </row>
    <row r="433" spans="1:89" ht="14.1" customHeight="1" x14ac:dyDescent="0.3">
      <c r="A433" s="47">
        <f t="shared" si="212"/>
        <v>432</v>
      </c>
      <c r="B433" s="63"/>
      <c r="C433" s="63"/>
      <c r="D433" s="63"/>
      <c r="E433" s="63"/>
      <c r="F433" s="68" t="s">
        <v>69</v>
      </c>
      <c r="G433" s="113" t="s">
        <v>201</v>
      </c>
      <c r="H433" s="63"/>
      <c r="I433" s="63"/>
      <c r="J433" s="53">
        <f t="shared" si="206"/>
        <v>0</v>
      </c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5"/>
      <c r="CH433" s="117"/>
      <c r="CI433" s="19"/>
      <c r="CK433" s="46">
        <f t="shared" si="217"/>
        <v>0</v>
      </c>
    </row>
    <row r="434" spans="1:89" s="46" customFormat="1" ht="14.1" customHeight="1" x14ac:dyDescent="0.3">
      <c r="A434" s="47">
        <f t="shared" si="212"/>
        <v>433</v>
      </c>
      <c r="B434" s="63"/>
      <c r="C434" s="63"/>
      <c r="D434" s="63"/>
      <c r="E434" s="63"/>
      <c r="F434" s="68" t="s">
        <v>71</v>
      </c>
      <c r="G434" s="113" t="s">
        <v>202</v>
      </c>
      <c r="H434" s="63"/>
      <c r="I434" s="63"/>
      <c r="J434" s="53">
        <f t="shared" si="206"/>
        <v>0</v>
      </c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5"/>
      <c r="CH434" s="116"/>
      <c r="CI434" s="10"/>
      <c r="CK434" s="46">
        <f t="shared" si="217"/>
        <v>0</v>
      </c>
    </row>
    <row r="435" spans="1:89" ht="14.1" customHeight="1" x14ac:dyDescent="0.3">
      <c r="A435" s="47">
        <f t="shared" si="212"/>
        <v>434</v>
      </c>
      <c r="B435" s="63"/>
      <c r="C435" s="63"/>
      <c r="D435" s="63"/>
      <c r="E435" s="63"/>
      <c r="F435" s="68" t="s">
        <v>94</v>
      </c>
      <c r="G435" s="113" t="s">
        <v>203</v>
      </c>
      <c r="H435" s="63"/>
      <c r="I435" s="63"/>
      <c r="J435" s="53">
        <f t="shared" si="206"/>
        <v>0</v>
      </c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5"/>
      <c r="CH435" s="117"/>
      <c r="CI435" s="19"/>
      <c r="CK435" s="46">
        <f t="shared" si="217"/>
        <v>0</v>
      </c>
    </row>
    <row r="436" spans="1:89" ht="14.1" customHeight="1" x14ac:dyDescent="0.3">
      <c r="A436" s="47">
        <f t="shared" si="212"/>
        <v>435</v>
      </c>
      <c r="B436" s="63"/>
      <c r="C436" s="63"/>
      <c r="D436" s="63"/>
      <c r="E436" s="63"/>
      <c r="F436" s="68" t="s">
        <v>96</v>
      </c>
      <c r="G436" s="113" t="s">
        <v>204</v>
      </c>
      <c r="H436" s="63"/>
      <c r="I436" s="63"/>
      <c r="J436" s="53">
        <f t="shared" si="206"/>
        <v>0</v>
      </c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5"/>
      <c r="CH436" s="117"/>
      <c r="CI436" s="19"/>
      <c r="CK436" s="46">
        <f t="shared" si="217"/>
        <v>0</v>
      </c>
    </row>
    <row r="437" spans="1:89" ht="14.1" customHeight="1" x14ac:dyDescent="0.3">
      <c r="A437" s="47">
        <f t="shared" si="212"/>
        <v>436</v>
      </c>
      <c r="B437" s="63"/>
      <c r="C437" s="63"/>
      <c r="D437" s="63"/>
      <c r="E437" s="63"/>
      <c r="F437" s="68" t="s">
        <v>205</v>
      </c>
      <c r="G437" s="113" t="s">
        <v>206</v>
      </c>
      <c r="H437" s="63"/>
      <c r="I437" s="63"/>
      <c r="J437" s="53">
        <f t="shared" si="206"/>
        <v>0</v>
      </c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5"/>
      <c r="CH437" s="117"/>
      <c r="CI437" s="19"/>
      <c r="CK437" s="46">
        <f t="shared" si="217"/>
        <v>0</v>
      </c>
    </row>
    <row r="438" spans="1:89" ht="18" customHeight="1" x14ac:dyDescent="0.3">
      <c r="A438" s="47">
        <f t="shared" si="212"/>
        <v>437</v>
      </c>
      <c r="B438" s="63"/>
      <c r="C438" s="63"/>
      <c r="D438" s="63"/>
      <c r="E438" s="63"/>
      <c r="F438" s="68" t="s">
        <v>207</v>
      </c>
      <c r="G438" s="113" t="s">
        <v>208</v>
      </c>
      <c r="H438" s="63"/>
      <c r="I438" s="63"/>
      <c r="J438" s="53">
        <f t="shared" si="206"/>
        <v>0</v>
      </c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5"/>
      <c r="CH438" s="117"/>
      <c r="CI438" s="19"/>
      <c r="CK438" s="46">
        <f t="shared" si="217"/>
        <v>0</v>
      </c>
    </row>
    <row r="439" spans="1:89" s="46" customFormat="1" ht="14.1" customHeight="1" x14ac:dyDescent="0.3">
      <c r="A439" s="47">
        <f t="shared" si="212"/>
        <v>438</v>
      </c>
      <c r="B439" s="63"/>
      <c r="C439" s="63"/>
      <c r="D439" s="63"/>
      <c r="E439" s="63"/>
      <c r="F439" s="68" t="s">
        <v>209</v>
      </c>
      <c r="G439" s="113" t="s">
        <v>6</v>
      </c>
      <c r="H439" s="63"/>
      <c r="I439" s="63"/>
      <c r="J439" s="53">
        <f t="shared" si="206"/>
        <v>0</v>
      </c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5"/>
      <c r="CH439" s="116"/>
      <c r="CI439" s="10"/>
      <c r="CK439" s="46">
        <v>1</v>
      </c>
    </row>
    <row r="440" spans="1:89" s="46" customFormat="1" ht="14.1" customHeight="1" x14ac:dyDescent="0.3">
      <c r="A440" s="47">
        <f t="shared" si="212"/>
        <v>439</v>
      </c>
      <c r="B440" s="61"/>
      <c r="C440" s="118"/>
      <c r="D440" s="118"/>
      <c r="E440" s="61" t="s">
        <v>19</v>
      </c>
      <c r="F440" s="115" t="str">
        <f>$H$56</f>
        <v xml:space="preserve">דרוג נמוך מ- BBB- או לא מדורג </v>
      </c>
      <c r="G440" s="61"/>
      <c r="H440" s="61"/>
      <c r="I440" s="61"/>
      <c r="J440" s="53">
        <f t="shared" si="206"/>
        <v>0</v>
      </c>
      <c r="K440" s="77">
        <f>SUM(K441:K449)</f>
        <v>0</v>
      </c>
      <c r="L440" s="77">
        <f t="shared" ref="L440:BW440" si="230">SUM(L441:L449)</f>
        <v>0</v>
      </c>
      <c r="M440" s="77">
        <f t="shared" si="230"/>
        <v>0</v>
      </c>
      <c r="N440" s="77">
        <f t="shared" si="230"/>
        <v>0</v>
      </c>
      <c r="O440" s="77">
        <f t="shared" si="230"/>
        <v>0</v>
      </c>
      <c r="P440" s="77">
        <f t="shared" si="230"/>
        <v>0</v>
      </c>
      <c r="Q440" s="77">
        <f t="shared" si="230"/>
        <v>0</v>
      </c>
      <c r="R440" s="77">
        <f t="shared" si="230"/>
        <v>0</v>
      </c>
      <c r="S440" s="77">
        <f t="shared" si="230"/>
        <v>0</v>
      </c>
      <c r="T440" s="77">
        <f t="shared" si="230"/>
        <v>0</v>
      </c>
      <c r="U440" s="77">
        <f t="shared" si="230"/>
        <v>0</v>
      </c>
      <c r="V440" s="77">
        <f t="shared" si="230"/>
        <v>0</v>
      </c>
      <c r="W440" s="77">
        <f t="shared" si="230"/>
        <v>0</v>
      </c>
      <c r="X440" s="77">
        <f t="shared" si="230"/>
        <v>0</v>
      </c>
      <c r="Y440" s="77">
        <f t="shared" si="230"/>
        <v>0</v>
      </c>
      <c r="Z440" s="77">
        <f t="shared" si="230"/>
        <v>0</v>
      </c>
      <c r="AA440" s="77">
        <f t="shared" si="230"/>
        <v>0</v>
      </c>
      <c r="AB440" s="77">
        <f t="shared" si="230"/>
        <v>0</v>
      </c>
      <c r="AC440" s="77">
        <f t="shared" si="230"/>
        <v>0</v>
      </c>
      <c r="AD440" s="77">
        <f t="shared" si="230"/>
        <v>0</v>
      </c>
      <c r="AE440" s="77">
        <f t="shared" si="230"/>
        <v>0</v>
      </c>
      <c r="AF440" s="77">
        <f t="shared" si="230"/>
        <v>0</v>
      </c>
      <c r="AG440" s="77">
        <f t="shared" si="230"/>
        <v>0</v>
      </c>
      <c r="AH440" s="77">
        <f t="shared" si="230"/>
        <v>0</v>
      </c>
      <c r="AI440" s="77">
        <f t="shared" si="230"/>
        <v>0</v>
      </c>
      <c r="AJ440" s="77">
        <f t="shared" si="230"/>
        <v>0</v>
      </c>
      <c r="AK440" s="77">
        <f t="shared" si="230"/>
        <v>0</v>
      </c>
      <c r="AL440" s="77">
        <f t="shared" si="230"/>
        <v>0</v>
      </c>
      <c r="AM440" s="77">
        <f t="shared" si="230"/>
        <v>0</v>
      </c>
      <c r="AN440" s="77">
        <f t="shared" si="230"/>
        <v>0</v>
      </c>
      <c r="AO440" s="77">
        <f t="shared" si="230"/>
        <v>0</v>
      </c>
      <c r="AP440" s="77">
        <f t="shared" si="230"/>
        <v>0</v>
      </c>
      <c r="AQ440" s="77">
        <f t="shared" si="230"/>
        <v>0</v>
      </c>
      <c r="AR440" s="77">
        <f t="shared" si="230"/>
        <v>0</v>
      </c>
      <c r="AS440" s="77">
        <f t="shared" si="230"/>
        <v>0</v>
      </c>
      <c r="AT440" s="77">
        <f t="shared" si="230"/>
        <v>0</v>
      </c>
      <c r="AU440" s="77">
        <f t="shared" si="230"/>
        <v>0</v>
      </c>
      <c r="AV440" s="77">
        <f t="shared" si="230"/>
        <v>0</v>
      </c>
      <c r="AW440" s="77">
        <f t="shared" si="230"/>
        <v>0</v>
      </c>
      <c r="AX440" s="77">
        <f t="shared" si="230"/>
        <v>0</v>
      </c>
      <c r="AY440" s="77">
        <f t="shared" si="230"/>
        <v>0</v>
      </c>
      <c r="AZ440" s="77">
        <f t="shared" si="230"/>
        <v>0</v>
      </c>
      <c r="BA440" s="77">
        <f t="shared" si="230"/>
        <v>0</v>
      </c>
      <c r="BB440" s="77">
        <f t="shared" si="230"/>
        <v>0</v>
      </c>
      <c r="BC440" s="77">
        <f t="shared" si="230"/>
        <v>0</v>
      </c>
      <c r="BD440" s="77">
        <f t="shared" si="230"/>
        <v>0</v>
      </c>
      <c r="BE440" s="77">
        <f t="shared" si="230"/>
        <v>0</v>
      </c>
      <c r="BF440" s="77">
        <f t="shared" si="230"/>
        <v>0</v>
      </c>
      <c r="BG440" s="77">
        <f t="shared" si="230"/>
        <v>0</v>
      </c>
      <c r="BH440" s="77">
        <f t="shared" si="230"/>
        <v>0</v>
      </c>
      <c r="BI440" s="77">
        <f t="shared" si="230"/>
        <v>0</v>
      </c>
      <c r="BJ440" s="77">
        <f t="shared" si="230"/>
        <v>0</v>
      </c>
      <c r="BK440" s="77">
        <f t="shared" si="230"/>
        <v>0</v>
      </c>
      <c r="BL440" s="77">
        <f t="shared" si="230"/>
        <v>0</v>
      </c>
      <c r="BM440" s="77">
        <f t="shared" si="230"/>
        <v>0</v>
      </c>
      <c r="BN440" s="77">
        <f t="shared" si="230"/>
        <v>0</v>
      </c>
      <c r="BO440" s="77">
        <f t="shared" si="230"/>
        <v>0</v>
      </c>
      <c r="BP440" s="77">
        <f t="shared" si="230"/>
        <v>0</v>
      </c>
      <c r="BQ440" s="77">
        <f t="shared" si="230"/>
        <v>0</v>
      </c>
      <c r="BR440" s="77">
        <f t="shared" si="230"/>
        <v>0</v>
      </c>
      <c r="BS440" s="77">
        <f t="shared" si="230"/>
        <v>0</v>
      </c>
      <c r="BT440" s="77">
        <f t="shared" si="230"/>
        <v>0</v>
      </c>
      <c r="BU440" s="77">
        <f t="shared" si="230"/>
        <v>0</v>
      </c>
      <c r="BV440" s="77">
        <f t="shared" si="230"/>
        <v>0</v>
      </c>
      <c r="BW440" s="77">
        <f t="shared" si="230"/>
        <v>0</v>
      </c>
      <c r="BX440" s="77">
        <f t="shared" ref="BX440:CF440" si="231">SUM(BX441:BX449)</f>
        <v>0</v>
      </c>
      <c r="BY440" s="77">
        <f t="shared" si="231"/>
        <v>0</v>
      </c>
      <c r="BZ440" s="77">
        <f t="shared" si="231"/>
        <v>0</v>
      </c>
      <c r="CA440" s="77">
        <f t="shared" si="231"/>
        <v>0</v>
      </c>
      <c r="CB440" s="77">
        <f t="shared" si="231"/>
        <v>0</v>
      </c>
      <c r="CC440" s="77">
        <f t="shared" si="231"/>
        <v>0</v>
      </c>
      <c r="CD440" s="77">
        <f t="shared" si="231"/>
        <v>0</v>
      </c>
      <c r="CE440" s="77">
        <f t="shared" si="231"/>
        <v>0</v>
      </c>
      <c r="CF440" s="77">
        <f t="shared" si="231"/>
        <v>0</v>
      </c>
      <c r="CG440" s="78">
        <f>SUM(CG441:CG449)</f>
        <v>0</v>
      </c>
      <c r="CH440" s="116"/>
      <c r="CI440" s="10"/>
      <c r="CK440" s="46">
        <f t="shared" ref="CK440:CK470" si="232">IF(J441&gt;0,1,0)</f>
        <v>0</v>
      </c>
    </row>
    <row r="441" spans="1:89" s="46" customFormat="1" ht="14.1" customHeight="1" x14ac:dyDescent="0.3">
      <c r="A441" s="47">
        <f t="shared" si="212"/>
        <v>440</v>
      </c>
      <c r="B441" s="63"/>
      <c r="C441" s="119"/>
      <c r="D441" s="118"/>
      <c r="E441" s="63"/>
      <c r="F441" s="68" t="s">
        <v>35</v>
      </c>
      <c r="G441" s="113" t="s">
        <v>199</v>
      </c>
      <c r="H441" s="63"/>
      <c r="I441" s="63"/>
      <c r="J441" s="53">
        <f t="shared" si="206"/>
        <v>0</v>
      </c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5"/>
      <c r="CH441" s="116"/>
      <c r="CI441" s="10"/>
      <c r="CK441" s="46">
        <f t="shared" si="232"/>
        <v>0</v>
      </c>
    </row>
    <row r="442" spans="1:89" ht="14.1" customHeight="1" x14ac:dyDescent="0.3">
      <c r="A442" s="47">
        <f t="shared" si="212"/>
        <v>441</v>
      </c>
      <c r="B442" s="63"/>
      <c r="C442" s="119"/>
      <c r="D442" s="118"/>
      <c r="E442" s="63"/>
      <c r="F442" s="68" t="s">
        <v>47</v>
      </c>
      <c r="G442" s="113" t="s">
        <v>200</v>
      </c>
      <c r="H442" s="63"/>
      <c r="I442" s="63"/>
      <c r="J442" s="53">
        <f t="shared" si="206"/>
        <v>0</v>
      </c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5"/>
      <c r="CH442" s="117"/>
      <c r="CI442" s="19"/>
      <c r="CK442" s="46">
        <f t="shared" si="232"/>
        <v>0</v>
      </c>
    </row>
    <row r="443" spans="1:89" ht="14.1" customHeight="1" x14ac:dyDescent="0.3">
      <c r="A443" s="47">
        <f t="shared" si="212"/>
        <v>442</v>
      </c>
      <c r="B443" s="63"/>
      <c r="C443" s="119"/>
      <c r="D443" s="119"/>
      <c r="E443" s="63"/>
      <c r="F443" s="68" t="s">
        <v>69</v>
      </c>
      <c r="G443" s="113" t="s">
        <v>201</v>
      </c>
      <c r="H443" s="63"/>
      <c r="I443" s="63"/>
      <c r="J443" s="53">
        <f t="shared" si="206"/>
        <v>0</v>
      </c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5"/>
      <c r="CH443" s="117"/>
      <c r="CI443" s="19"/>
      <c r="CK443" s="46">
        <f t="shared" si="232"/>
        <v>0</v>
      </c>
    </row>
    <row r="444" spans="1:89" ht="14.1" customHeight="1" x14ac:dyDescent="0.3">
      <c r="A444" s="47">
        <f t="shared" si="212"/>
        <v>443</v>
      </c>
      <c r="B444" s="63"/>
      <c r="C444" s="119"/>
      <c r="D444" s="119"/>
      <c r="E444" s="63"/>
      <c r="F444" s="68" t="s">
        <v>71</v>
      </c>
      <c r="G444" s="113" t="s">
        <v>202</v>
      </c>
      <c r="H444" s="63"/>
      <c r="I444" s="63"/>
      <c r="J444" s="53">
        <f t="shared" si="206"/>
        <v>0</v>
      </c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5"/>
      <c r="CH444" s="117"/>
      <c r="CI444" s="19"/>
      <c r="CK444" s="46">
        <f t="shared" si="232"/>
        <v>0</v>
      </c>
    </row>
    <row r="445" spans="1:89" ht="14.1" customHeight="1" x14ac:dyDescent="0.3">
      <c r="A445" s="47">
        <f t="shared" si="212"/>
        <v>444</v>
      </c>
      <c r="B445" s="63"/>
      <c r="C445" s="119"/>
      <c r="D445" s="119"/>
      <c r="E445" s="63"/>
      <c r="F445" s="68" t="s">
        <v>94</v>
      </c>
      <c r="G445" s="113" t="s">
        <v>203</v>
      </c>
      <c r="H445" s="63"/>
      <c r="I445" s="63"/>
      <c r="J445" s="53">
        <f t="shared" si="206"/>
        <v>0</v>
      </c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5"/>
      <c r="CH445" s="117"/>
      <c r="CI445" s="19"/>
      <c r="CK445" s="46">
        <f t="shared" si="232"/>
        <v>0</v>
      </c>
    </row>
    <row r="446" spans="1:89" ht="14.1" customHeight="1" x14ac:dyDescent="0.3">
      <c r="A446" s="47">
        <f t="shared" si="212"/>
        <v>445</v>
      </c>
      <c r="B446" s="63"/>
      <c r="C446" s="119"/>
      <c r="D446" s="119"/>
      <c r="E446" s="63"/>
      <c r="F446" s="68" t="s">
        <v>96</v>
      </c>
      <c r="G446" s="113" t="s">
        <v>204</v>
      </c>
      <c r="H446" s="63"/>
      <c r="I446" s="63"/>
      <c r="J446" s="53">
        <f t="shared" si="206"/>
        <v>0</v>
      </c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5"/>
      <c r="CH446" s="117"/>
      <c r="CI446" s="19"/>
      <c r="CK446" s="46">
        <f t="shared" si="232"/>
        <v>0</v>
      </c>
    </row>
    <row r="447" spans="1:89" ht="14.1" customHeight="1" x14ac:dyDescent="0.3">
      <c r="A447" s="47">
        <f t="shared" si="212"/>
        <v>446</v>
      </c>
      <c r="B447" s="63"/>
      <c r="C447" s="119"/>
      <c r="D447" s="119"/>
      <c r="E447" s="63"/>
      <c r="F447" s="68" t="s">
        <v>205</v>
      </c>
      <c r="G447" s="113" t="s">
        <v>206</v>
      </c>
      <c r="H447" s="63"/>
      <c r="I447" s="63"/>
      <c r="J447" s="53">
        <f t="shared" si="206"/>
        <v>0</v>
      </c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5"/>
      <c r="CH447" s="117"/>
      <c r="CI447" s="19"/>
      <c r="CK447" s="46">
        <f t="shared" si="232"/>
        <v>0</v>
      </c>
    </row>
    <row r="448" spans="1:89" s="46" customFormat="1" ht="14.1" customHeight="1" x14ac:dyDescent="0.3">
      <c r="A448" s="47">
        <f t="shared" si="212"/>
        <v>447</v>
      </c>
      <c r="B448" s="63"/>
      <c r="C448" s="119"/>
      <c r="D448" s="119"/>
      <c r="E448" s="63"/>
      <c r="F448" s="68" t="s">
        <v>207</v>
      </c>
      <c r="G448" s="113" t="s">
        <v>208</v>
      </c>
      <c r="H448" s="63"/>
      <c r="I448" s="63"/>
      <c r="J448" s="53">
        <f t="shared" si="206"/>
        <v>0</v>
      </c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5"/>
      <c r="CH448" s="116"/>
      <c r="CI448" s="10"/>
      <c r="CK448" s="46">
        <f t="shared" si="232"/>
        <v>0</v>
      </c>
    </row>
    <row r="449" spans="1:89" ht="14.1" customHeight="1" x14ac:dyDescent="0.3">
      <c r="A449" s="47">
        <f t="shared" si="212"/>
        <v>448</v>
      </c>
      <c r="B449" s="63"/>
      <c r="C449" s="119"/>
      <c r="D449" s="119"/>
      <c r="E449" s="63"/>
      <c r="F449" s="68" t="s">
        <v>209</v>
      </c>
      <c r="G449" s="113" t="s">
        <v>6</v>
      </c>
      <c r="H449" s="63"/>
      <c r="I449" s="63"/>
      <c r="J449" s="53">
        <f t="shared" si="206"/>
        <v>0</v>
      </c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5"/>
      <c r="CH449" s="117"/>
      <c r="CI449" s="19"/>
      <c r="CK449" s="46">
        <f t="shared" si="232"/>
        <v>0</v>
      </c>
    </row>
    <row r="450" spans="1:89" ht="14.1" customHeight="1" x14ac:dyDescent="0.3">
      <c r="A450" s="47">
        <f t="shared" si="212"/>
        <v>449</v>
      </c>
      <c r="B450" s="61"/>
      <c r="C450" s="118"/>
      <c r="D450" s="120" t="s">
        <v>195</v>
      </c>
      <c r="E450" s="86" t="s">
        <v>30</v>
      </c>
      <c r="F450" s="79"/>
      <c r="G450" s="61"/>
      <c r="H450" s="61"/>
      <c r="I450" s="61"/>
      <c r="J450" s="53">
        <f t="shared" si="206"/>
        <v>0</v>
      </c>
      <c r="K450" s="77">
        <f>SUM(K451:K453)</f>
        <v>0</v>
      </c>
      <c r="L450" s="77">
        <f t="shared" ref="L450:BW450" si="233">SUM(L451:L453)</f>
        <v>0</v>
      </c>
      <c r="M450" s="77">
        <f t="shared" si="233"/>
        <v>0</v>
      </c>
      <c r="N450" s="77">
        <f t="shared" si="233"/>
        <v>0</v>
      </c>
      <c r="O450" s="77">
        <f t="shared" si="233"/>
        <v>0</v>
      </c>
      <c r="P450" s="77">
        <f t="shared" si="233"/>
        <v>0</v>
      </c>
      <c r="Q450" s="77">
        <f t="shared" si="233"/>
        <v>0</v>
      </c>
      <c r="R450" s="77">
        <f t="shared" si="233"/>
        <v>0</v>
      </c>
      <c r="S450" s="77">
        <f t="shared" si="233"/>
        <v>0</v>
      </c>
      <c r="T450" s="77">
        <f t="shared" si="233"/>
        <v>0</v>
      </c>
      <c r="U450" s="77">
        <f t="shared" si="233"/>
        <v>0</v>
      </c>
      <c r="V450" s="77">
        <f t="shared" si="233"/>
        <v>0</v>
      </c>
      <c r="W450" s="77">
        <f t="shared" si="233"/>
        <v>0</v>
      </c>
      <c r="X450" s="77">
        <f t="shared" si="233"/>
        <v>0</v>
      </c>
      <c r="Y450" s="77">
        <f t="shared" si="233"/>
        <v>0</v>
      </c>
      <c r="Z450" s="77">
        <f t="shared" si="233"/>
        <v>0</v>
      </c>
      <c r="AA450" s="77">
        <f t="shared" si="233"/>
        <v>0</v>
      </c>
      <c r="AB450" s="77">
        <f t="shared" si="233"/>
        <v>0</v>
      </c>
      <c r="AC450" s="77">
        <f t="shared" si="233"/>
        <v>0</v>
      </c>
      <c r="AD450" s="77">
        <f t="shared" si="233"/>
        <v>0</v>
      </c>
      <c r="AE450" s="77">
        <f t="shared" si="233"/>
        <v>0</v>
      </c>
      <c r="AF450" s="77">
        <f t="shared" si="233"/>
        <v>0</v>
      </c>
      <c r="AG450" s="77">
        <f t="shared" si="233"/>
        <v>0</v>
      </c>
      <c r="AH450" s="77">
        <f t="shared" si="233"/>
        <v>0</v>
      </c>
      <c r="AI450" s="77">
        <f t="shared" si="233"/>
        <v>0</v>
      </c>
      <c r="AJ450" s="77">
        <f t="shared" si="233"/>
        <v>0</v>
      </c>
      <c r="AK450" s="77">
        <f t="shared" si="233"/>
        <v>0</v>
      </c>
      <c r="AL450" s="77">
        <f t="shared" si="233"/>
        <v>0</v>
      </c>
      <c r="AM450" s="77">
        <f t="shared" si="233"/>
        <v>0</v>
      </c>
      <c r="AN450" s="77">
        <f t="shared" si="233"/>
        <v>0</v>
      </c>
      <c r="AO450" s="77">
        <f t="shared" si="233"/>
        <v>0</v>
      </c>
      <c r="AP450" s="77">
        <f t="shared" si="233"/>
        <v>0</v>
      </c>
      <c r="AQ450" s="77">
        <f t="shared" si="233"/>
        <v>0</v>
      </c>
      <c r="AR450" s="77">
        <f t="shared" si="233"/>
        <v>0</v>
      </c>
      <c r="AS450" s="77">
        <f t="shared" si="233"/>
        <v>0</v>
      </c>
      <c r="AT450" s="77">
        <f t="shared" si="233"/>
        <v>0</v>
      </c>
      <c r="AU450" s="77">
        <f t="shared" si="233"/>
        <v>0</v>
      </c>
      <c r="AV450" s="77">
        <f t="shared" si="233"/>
        <v>0</v>
      </c>
      <c r="AW450" s="77">
        <f t="shared" si="233"/>
        <v>0</v>
      </c>
      <c r="AX450" s="77">
        <f t="shared" si="233"/>
        <v>0</v>
      </c>
      <c r="AY450" s="77">
        <f t="shared" si="233"/>
        <v>0</v>
      </c>
      <c r="AZ450" s="77">
        <f t="shared" si="233"/>
        <v>0</v>
      </c>
      <c r="BA450" s="77">
        <f t="shared" si="233"/>
        <v>0</v>
      </c>
      <c r="BB450" s="77">
        <f t="shared" si="233"/>
        <v>0</v>
      </c>
      <c r="BC450" s="77">
        <f t="shared" si="233"/>
        <v>0</v>
      </c>
      <c r="BD450" s="77">
        <f t="shared" si="233"/>
        <v>0</v>
      </c>
      <c r="BE450" s="77">
        <f t="shared" si="233"/>
        <v>0</v>
      </c>
      <c r="BF450" s="77">
        <f t="shared" si="233"/>
        <v>0</v>
      </c>
      <c r="BG450" s="77">
        <f t="shared" si="233"/>
        <v>0</v>
      </c>
      <c r="BH450" s="77">
        <f t="shared" si="233"/>
        <v>0</v>
      </c>
      <c r="BI450" s="77">
        <f t="shared" si="233"/>
        <v>0</v>
      </c>
      <c r="BJ450" s="77">
        <f t="shared" si="233"/>
        <v>0</v>
      </c>
      <c r="BK450" s="77">
        <f t="shared" si="233"/>
        <v>0</v>
      </c>
      <c r="BL450" s="77">
        <f t="shared" si="233"/>
        <v>0</v>
      </c>
      <c r="BM450" s="77">
        <f t="shared" si="233"/>
        <v>0</v>
      </c>
      <c r="BN450" s="77">
        <f t="shared" si="233"/>
        <v>0</v>
      </c>
      <c r="BO450" s="77">
        <f t="shared" si="233"/>
        <v>0</v>
      </c>
      <c r="BP450" s="77">
        <f t="shared" si="233"/>
        <v>0</v>
      </c>
      <c r="BQ450" s="77">
        <f t="shared" si="233"/>
        <v>0</v>
      </c>
      <c r="BR450" s="77">
        <f t="shared" si="233"/>
        <v>0</v>
      </c>
      <c r="BS450" s="77">
        <f t="shared" si="233"/>
        <v>0</v>
      </c>
      <c r="BT450" s="77">
        <f t="shared" si="233"/>
        <v>0</v>
      </c>
      <c r="BU450" s="77">
        <f t="shared" si="233"/>
        <v>0</v>
      </c>
      <c r="BV450" s="77">
        <f t="shared" si="233"/>
        <v>0</v>
      </c>
      <c r="BW450" s="77">
        <f t="shared" si="233"/>
        <v>0</v>
      </c>
      <c r="BX450" s="77">
        <f t="shared" ref="BX450:CF450" si="234">SUM(BX451:BX453)</f>
        <v>0</v>
      </c>
      <c r="BY450" s="77">
        <f t="shared" si="234"/>
        <v>0</v>
      </c>
      <c r="BZ450" s="77">
        <f t="shared" si="234"/>
        <v>0</v>
      </c>
      <c r="CA450" s="77">
        <f t="shared" si="234"/>
        <v>0</v>
      </c>
      <c r="CB450" s="77">
        <f t="shared" si="234"/>
        <v>0</v>
      </c>
      <c r="CC450" s="77">
        <f t="shared" si="234"/>
        <v>0</v>
      </c>
      <c r="CD450" s="77">
        <f t="shared" si="234"/>
        <v>0</v>
      </c>
      <c r="CE450" s="77">
        <f t="shared" si="234"/>
        <v>0</v>
      </c>
      <c r="CF450" s="77">
        <f t="shared" si="234"/>
        <v>0</v>
      </c>
      <c r="CG450" s="78">
        <f>SUM(CG451:CG453)</f>
        <v>0</v>
      </c>
      <c r="CH450" s="117"/>
      <c r="CI450" s="19"/>
      <c r="CK450" s="46">
        <f t="shared" si="232"/>
        <v>0</v>
      </c>
    </row>
    <row r="451" spans="1:89" ht="14.1" customHeight="1" x14ac:dyDescent="0.3">
      <c r="A451" s="47">
        <f t="shared" si="212"/>
        <v>450</v>
      </c>
      <c r="B451" s="63"/>
      <c r="C451" s="119"/>
      <c r="D451" s="119"/>
      <c r="E451" s="63" t="s">
        <v>15</v>
      </c>
      <c r="F451" s="82" t="str">
        <f>$H$79</f>
        <v xml:space="preserve">דרוג A- ומעלה </v>
      </c>
      <c r="G451" s="63"/>
      <c r="H451" s="63"/>
      <c r="I451" s="63"/>
      <c r="J451" s="53">
        <f t="shared" si="206"/>
        <v>0</v>
      </c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5"/>
      <c r="CH451" s="117"/>
      <c r="CI451" s="19"/>
      <c r="CK451" s="46">
        <f t="shared" si="232"/>
        <v>0</v>
      </c>
    </row>
    <row r="452" spans="1:89" ht="14.1" customHeight="1" x14ac:dyDescent="0.3">
      <c r="A452" s="47">
        <f t="shared" si="212"/>
        <v>451</v>
      </c>
      <c r="B452" s="63"/>
      <c r="C452" s="119"/>
      <c r="D452" s="119"/>
      <c r="E452" s="63" t="s">
        <v>17</v>
      </c>
      <c r="F452" s="82" t="str">
        <f>$H$80</f>
        <v>דרוג BBB- ועד BBB+</v>
      </c>
      <c r="G452" s="63"/>
      <c r="H452" s="63"/>
      <c r="I452" s="63"/>
      <c r="J452" s="53">
        <f t="shared" si="206"/>
        <v>0</v>
      </c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5"/>
      <c r="CH452" s="117"/>
      <c r="CI452" s="19"/>
      <c r="CK452" s="46">
        <f t="shared" si="232"/>
        <v>0</v>
      </c>
    </row>
    <row r="453" spans="1:89" ht="14.1" customHeight="1" x14ac:dyDescent="0.3">
      <c r="A453" s="47">
        <f t="shared" si="212"/>
        <v>452</v>
      </c>
      <c r="B453" s="63"/>
      <c r="C453" s="119"/>
      <c r="D453" s="119"/>
      <c r="E453" s="63" t="s">
        <v>19</v>
      </c>
      <c r="F453" s="82" t="str">
        <f>$H$81</f>
        <v xml:space="preserve">דרוג נמוך מ- BBB- או לא מדורג </v>
      </c>
      <c r="G453" s="63"/>
      <c r="H453" s="63"/>
      <c r="I453" s="63"/>
      <c r="J453" s="53">
        <f t="shared" si="206"/>
        <v>0</v>
      </c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5"/>
      <c r="CH453" s="117"/>
      <c r="CI453" s="19"/>
      <c r="CK453" s="46">
        <f t="shared" si="232"/>
        <v>0</v>
      </c>
    </row>
    <row r="454" spans="1:89" ht="14.1" customHeight="1" x14ac:dyDescent="0.3">
      <c r="A454" s="47">
        <f t="shared" si="212"/>
        <v>453</v>
      </c>
      <c r="B454" s="63"/>
      <c r="C454" s="119"/>
      <c r="D454" s="119"/>
      <c r="E454" s="63"/>
      <c r="F454" s="82"/>
      <c r="G454" s="63"/>
      <c r="H454" s="63"/>
      <c r="I454" s="63"/>
      <c r="J454" s="121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5"/>
      <c r="CH454" s="117"/>
      <c r="CI454" s="19"/>
      <c r="CK454" s="46">
        <f t="shared" si="232"/>
        <v>0</v>
      </c>
    </row>
    <row r="455" spans="1:89" s="46" customFormat="1" ht="14.1" customHeight="1" x14ac:dyDescent="0.3">
      <c r="A455" s="47">
        <f t="shared" si="212"/>
        <v>454</v>
      </c>
      <c r="B455" s="61"/>
      <c r="C455" s="48" t="s">
        <v>210</v>
      </c>
      <c r="D455" s="48" t="s">
        <v>211</v>
      </c>
      <c r="E455" s="48"/>
      <c r="F455" s="49"/>
      <c r="G455" s="48"/>
      <c r="H455" s="48"/>
      <c r="I455" s="48"/>
      <c r="J455" s="53">
        <f t="shared" si="206"/>
        <v>0</v>
      </c>
      <c r="K455" s="54">
        <f>SUM(K456,K471)</f>
        <v>0</v>
      </c>
      <c r="L455" s="54">
        <f t="shared" ref="L455:BW455" si="235">SUM(L456,L471)</f>
        <v>0</v>
      </c>
      <c r="M455" s="54">
        <f t="shared" si="235"/>
        <v>0</v>
      </c>
      <c r="N455" s="54">
        <f t="shared" si="235"/>
        <v>0</v>
      </c>
      <c r="O455" s="54">
        <f t="shared" si="235"/>
        <v>0</v>
      </c>
      <c r="P455" s="54">
        <f t="shared" si="235"/>
        <v>0</v>
      </c>
      <c r="Q455" s="54">
        <f t="shared" si="235"/>
        <v>0</v>
      </c>
      <c r="R455" s="54">
        <f t="shared" si="235"/>
        <v>0</v>
      </c>
      <c r="S455" s="54">
        <f t="shared" si="235"/>
        <v>0</v>
      </c>
      <c r="T455" s="54">
        <f t="shared" si="235"/>
        <v>0</v>
      </c>
      <c r="U455" s="54">
        <f t="shared" si="235"/>
        <v>0</v>
      </c>
      <c r="V455" s="54">
        <f t="shared" si="235"/>
        <v>0</v>
      </c>
      <c r="W455" s="54">
        <f t="shared" si="235"/>
        <v>0</v>
      </c>
      <c r="X455" s="54">
        <f t="shared" si="235"/>
        <v>0</v>
      </c>
      <c r="Y455" s="54">
        <f t="shared" si="235"/>
        <v>0</v>
      </c>
      <c r="Z455" s="54">
        <f t="shared" si="235"/>
        <v>0</v>
      </c>
      <c r="AA455" s="54">
        <f t="shared" si="235"/>
        <v>0</v>
      </c>
      <c r="AB455" s="54">
        <f t="shared" si="235"/>
        <v>0</v>
      </c>
      <c r="AC455" s="54">
        <f t="shared" si="235"/>
        <v>0</v>
      </c>
      <c r="AD455" s="54">
        <f t="shared" si="235"/>
        <v>0</v>
      </c>
      <c r="AE455" s="54">
        <f t="shared" si="235"/>
        <v>0</v>
      </c>
      <c r="AF455" s="54">
        <f t="shared" si="235"/>
        <v>0</v>
      </c>
      <c r="AG455" s="54">
        <f t="shared" si="235"/>
        <v>0</v>
      </c>
      <c r="AH455" s="54">
        <f t="shared" si="235"/>
        <v>0</v>
      </c>
      <c r="AI455" s="54">
        <f t="shared" si="235"/>
        <v>0</v>
      </c>
      <c r="AJ455" s="54">
        <f t="shared" si="235"/>
        <v>0</v>
      </c>
      <c r="AK455" s="54">
        <f t="shared" si="235"/>
        <v>0</v>
      </c>
      <c r="AL455" s="54">
        <f t="shared" si="235"/>
        <v>0</v>
      </c>
      <c r="AM455" s="54">
        <f t="shared" si="235"/>
        <v>0</v>
      </c>
      <c r="AN455" s="54">
        <f t="shared" si="235"/>
        <v>0</v>
      </c>
      <c r="AO455" s="54">
        <f t="shared" si="235"/>
        <v>0</v>
      </c>
      <c r="AP455" s="54">
        <f t="shared" si="235"/>
        <v>0</v>
      </c>
      <c r="AQ455" s="54">
        <f t="shared" si="235"/>
        <v>0</v>
      </c>
      <c r="AR455" s="54">
        <f t="shared" si="235"/>
        <v>0</v>
      </c>
      <c r="AS455" s="54">
        <f t="shared" si="235"/>
        <v>0</v>
      </c>
      <c r="AT455" s="54">
        <f t="shared" si="235"/>
        <v>0</v>
      </c>
      <c r="AU455" s="54">
        <f t="shared" si="235"/>
        <v>0</v>
      </c>
      <c r="AV455" s="54">
        <f t="shared" si="235"/>
        <v>0</v>
      </c>
      <c r="AW455" s="54">
        <f t="shared" si="235"/>
        <v>0</v>
      </c>
      <c r="AX455" s="54">
        <f t="shared" si="235"/>
        <v>0</v>
      </c>
      <c r="AY455" s="54">
        <f t="shared" si="235"/>
        <v>0</v>
      </c>
      <c r="AZ455" s="54">
        <f t="shared" si="235"/>
        <v>0</v>
      </c>
      <c r="BA455" s="54">
        <f t="shared" si="235"/>
        <v>0</v>
      </c>
      <c r="BB455" s="54">
        <f t="shared" si="235"/>
        <v>0</v>
      </c>
      <c r="BC455" s="54">
        <f t="shared" si="235"/>
        <v>0</v>
      </c>
      <c r="BD455" s="54">
        <f t="shared" si="235"/>
        <v>0</v>
      </c>
      <c r="BE455" s="54">
        <f t="shared" si="235"/>
        <v>0</v>
      </c>
      <c r="BF455" s="54">
        <f t="shared" si="235"/>
        <v>0</v>
      </c>
      <c r="BG455" s="54">
        <f t="shared" si="235"/>
        <v>0</v>
      </c>
      <c r="BH455" s="54">
        <f t="shared" si="235"/>
        <v>0</v>
      </c>
      <c r="BI455" s="54">
        <f t="shared" si="235"/>
        <v>0</v>
      </c>
      <c r="BJ455" s="54">
        <f t="shared" si="235"/>
        <v>0</v>
      </c>
      <c r="BK455" s="54">
        <f t="shared" si="235"/>
        <v>0</v>
      </c>
      <c r="BL455" s="54">
        <f t="shared" si="235"/>
        <v>0</v>
      </c>
      <c r="BM455" s="54">
        <f t="shared" si="235"/>
        <v>0</v>
      </c>
      <c r="BN455" s="54">
        <f t="shared" si="235"/>
        <v>0</v>
      </c>
      <c r="BO455" s="54">
        <f t="shared" si="235"/>
        <v>0</v>
      </c>
      <c r="BP455" s="54">
        <f t="shared" si="235"/>
        <v>0</v>
      </c>
      <c r="BQ455" s="54">
        <f t="shared" si="235"/>
        <v>0</v>
      </c>
      <c r="BR455" s="54">
        <f t="shared" si="235"/>
        <v>0</v>
      </c>
      <c r="BS455" s="54">
        <f t="shared" si="235"/>
        <v>0</v>
      </c>
      <c r="BT455" s="54">
        <f t="shared" si="235"/>
        <v>0</v>
      </c>
      <c r="BU455" s="54">
        <f t="shared" si="235"/>
        <v>0</v>
      </c>
      <c r="BV455" s="54">
        <f t="shared" si="235"/>
        <v>0</v>
      </c>
      <c r="BW455" s="54">
        <f t="shared" si="235"/>
        <v>0</v>
      </c>
      <c r="BX455" s="54">
        <f t="shared" ref="BX455:CF455" si="236">SUM(BX456,BX471)</f>
        <v>0</v>
      </c>
      <c r="BY455" s="54">
        <f t="shared" si="236"/>
        <v>0</v>
      </c>
      <c r="BZ455" s="54">
        <f t="shared" si="236"/>
        <v>0</v>
      </c>
      <c r="CA455" s="54">
        <f t="shared" si="236"/>
        <v>0</v>
      </c>
      <c r="CB455" s="54">
        <f t="shared" si="236"/>
        <v>0</v>
      </c>
      <c r="CC455" s="54">
        <f t="shared" si="236"/>
        <v>0</v>
      </c>
      <c r="CD455" s="54">
        <f t="shared" si="236"/>
        <v>0</v>
      </c>
      <c r="CE455" s="54">
        <f t="shared" si="236"/>
        <v>0</v>
      </c>
      <c r="CF455" s="54">
        <f t="shared" si="236"/>
        <v>0</v>
      </c>
      <c r="CG455" s="55">
        <f>SUM(CG456,CG471)</f>
        <v>0</v>
      </c>
      <c r="CH455" s="116"/>
      <c r="CI455" s="10"/>
      <c r="CK455" s="46">
        <f t="shared" si="232"/>
        <v>0</v>
      </c>
    </row>
    <row r="456" spans="1:89" s="46" customFormat="1" ht="14.1" customHeight="1" x14ac:dyDescent="0.3">
      <c r="A456" s="47">
        <f t="shared" si="212"/>
        <v>455</v>
      </c>
      <c r="B456" s="61"/>
      <c r="C456" s="118"/>
      <c r="D456" s="120" t="s">
        <v>184</v>
      </c>
      <c r="E456" s="86" t="s">
        <v>14</v>
      </c>
      <c r="F456" s="79"/>
      <c r="G456" s="61"/>
      <c r="H456" s="61"/>
      <c r="I456" s="61"/>
      <c r="J456" s="53">
        <f t="shared" ref="J456:J495" si="237">SUM(K456:CG456)</f>
        <v>0</v>
      </c>
      <c r="K456" s="54">
        <f>SUM(K457,K464)</f>
        <v>0</v>
      </c>
      <c r="L456" s="54">
        <f t="shared" ref="L456:BW456" si="238">SUM(L457,L464)</f>
        <v>0</v>
      </c>
      <c r="M456" s="54">
        <f t="shared" si="238"/>
        <v>0</v>
      </c>
      <c r="N456" s="54">
        <f t="shared" si="238"/>
        <v>0</v>
      </c>
      <c r="O456" s="54">
        <f t="shared" si="238"/>
        <v>0</v>
      </c>
      <c r="P456" s="54">
        <f t="shared" si="238"/>
        <v>0</v>
      </c>
      <c r="Q456" s="54">
        <f t="shared" si="238"/>
        <v>0</v>
      </c>
      <c r="R456" s="54">
        <f t="shared" si="238"/>
        <v>0</v>
      </c>
      <c r="S456" s="54">
        <f t="shared" si="238"/>
        <v>0</v>
      </c>
      <c r="T456" s="54">
        <f t="shared" si="238"/>
        <v>0</v>
      </c>
      <c r="U456" s="54">
        <f t="shared" si="238"/>
        <v>0</v>
      </c>
      <c r="V456" s="54">
        <f t="shared" si="238"/>
        <v>0</v>
      </c>
      <c r="W456" s="54">
        <f t="shared" si="238"/>
        <v>0</v>
      </c>
      <c r="X456" s="54">
        <f t="shared" si="238"/>
        <v>0</v>
      </c>
      <c r="Y456" s="54">
        <f t="shared" si="238"/>
        <v>0</v>
      </c>
      <c r="Z456" s="54">
        <f t="shared" si="238"/>
        <v>0</v>
      </c>
      <c r="AA456" s="54">
        <f t="shared" si="238"/>
        <v>0</v>
      </c>
      <c r="AB456" s="54">
        <f t="shared" si="238"/>
        <v>0</v>
      </c>
      <c r="AC456" s="54">
        <f t="shared" si="238"/>
        <v>0</v>
      </c>
      <c r="AD456" s="54">
        <f t="shared" si="238"/>
        <v>0</v>
      </c>
      <c r="AE456" s="54">
        <f t="shared" si="238"/>
        <v>0</v>
      </c>
      <c r="AF456" s="54">
        <f t="shared" si="238"/>
        <v>0</v>
      </c>
      <c r="AG456" s="54">
        <f t="shared" si="238"/>
        <v>0</v>
      </c>
      <c r="AH456" s="54">
        <f t="shared" si="238"/>
        <v>0</v>
      </c>
      <c r="AI456" s="54">
        <f t="shared" si="238"/>
        <v>0</v>
      </c>
      <c r="AJ456" s="54">
        <f t="shared" si="238"/>
        <v>0</v>
      </c>
      <c r="AK456" s="54">
        <f t="shared" si="238"/>
        <v>0</v>
      </c>
      <c r="AL456" s="54">
        <f t="shared" si="238"/>
        <v>0</v>
      </c>
      <c r="AM456" s="54">
        <f t="shared" si="238"/>
        <v>0</v>
      </c>
      <c r="AN456" s="54">
        <f t="shared" si="238"/>
        <v>0</v>
      </c>
      <c r="AO456" s="54">
        <f t="shared" si="238"/>
        <v>0</v>
      </c>
      <c r="AP456" s="54">
        <f t="shared" si="238"/>
        <v>0</v>
      </c>
      <c r="AQ456" s="54">
        <f t="shared" si="238"/>
        <v>0</v>
      </c>
      <c r="AR456" s="54">
        <f t="shared" si="238"/>
        <v>0</v>
      </c>
      <c r="AS456" s="54">
        <f t="shared" si="238"/>
        <v>0</v>
      </c>
      <c r="AT456" s="54">
        <f t="shared" si="238"/>
        <v>0</v>
      </c>
      <c r="AU456" s="54">
        <f t="shared" si="238"/>
        <v>0</v>
      </c>
      <c r="AV456" s="54">
        <f t="shared" si="238"/>
        <v>0</v>
      </c>
      <c r="AW456" s="54">
        <f t="shared" si="238"/>
        <v>0</v>
      </c>
      <c r="AX456" s="54">
        <f t="shared" si="238"/>
        <v>0</v>
      </c>
      <c r="AY456" s="54">
        <f t="shared" si="238"/>
        <v>0</v>
      </c>
      <c r="AZ456" s="54">
        <f t="shared" si="238"/>
        <v>0</v>
      </c>
      <c r="BA456" s="54">
        <f t="shared" si="238"/>
        <v>0</v>
      </c>
      <c r="BB456" s="54">
        <f t="shared" si="238"/>
        <v>0</v>
      </c>
      <c r="BC456" s="54">
        <f t="shared" si="238"/>
        <v>0</v>
      </c>
      <c r="BD456" s="54">
        <f t="shared" si="238"/>
        <v>0</v>
      </c>
      <c r="BE456" s="54">
        <f t="shared" si="238"/>
        <v>0</v>
      </c>
      <c r="BF456" s="54">
        <f t="shared" si="238"/>
        <v>0</v>
      </c>
      <c r="BG456" s="54">
        <f t="shared" si="238"/>
        <v>0</v>
      </c>
      <c r="BH456" s="54">
        <f t="shared" si="238"/>
        <v>0</v>
      </c>
      <c r="BI456" s="54">
        <f t="shared" si="238"/>
        <v>0</v>
      </c>
      <c r="BJ456" s="54">
        <f t="shared" si="238"/>
        <v>0</v>
      </c>
      <c r="BK456" s="54">
        <f t="shared" si="238"/>
        <v>0</v>
      </c>
      <c r="BL456" s="54">
        <f t="shared" si="238"/>
        <v>0</v>
      </c>
      <c r="BM456" s="54">
        <f t="shared" si="238"/>
        <v>0</v>
      </c>
      <c r="BN456" s="54">
        <f t="shared" si="238"/>
        <v>0</v>
      </c>
      <c r="BO456" s="54">
        <f t="shared" si="238"/>
        <v>0</v>
      </c>
      <c r="BP456" s="54">
        <f t="shared" si="238"/>
        <v>0</v>
      </c>
      <c r="BQ456" s="54">
        <f t="shared" si="238"/>
        <v>0</v>
      </c>
      <c r="BR456" s="54">
        <f t="shared" si="238"/>
        <v>0</v>
      </c>
      <c r="BS456" s="54">
        <f t="shared" si="238"/>
        <v>0</v>
      </c>
      <c r="BT456" s="54">
        <f t="shared" si="238"/>
        <v>0</v>
      </c>
      <c r="BU456" s="54">
        <f t="shared" si="238"/>
        <v>0</v>
      </c>
      <c r="BV456" s="54">
        <f t="shared" si="238"/>
        <v>0</v>
      </c>
      <c r="BW456" s="54">
        <f t="shared" si="238"/>
        <v>0</v>
      </c>
      <c r="BX456" s="54">
        <f t="shared" ref="BX456:CF456" si="239">SUM(BX457,BX464)</f>
        <v>0</v>
      </c>
      <c r="BY456" s="54">
        <f t="shared" si="239"/>
        <v>0</v>
      </c>
      <c r="BZ456" s="54">
        <f t="shared" si="239"/>
        <v>0</v>
      </c>
      <c r="CA456" s="54">
        <f t="shared" si="239"/>
        <v>0</v>
      </c>
      <c r="CB456" s="54">
        <f t="shared" si="239"/>
        <v>0</v>
      </c>
      <c r="CC456" s="54">
        <f t="shared" si="239"/>
        <v>0</v>
      </c>
      <c r="CD456" s="54">
        <f t="shared" si="239"/>
        <v>0</v>
      </c>
      <c r="CE456" s="54">
        <f t="shared" si="239"/>
        <v>0</v>
      </c>
      <c r="CF456" s="54">
        <f t="shared" si="239"/>
        <v>0</v>
      </c>
      <c r="CG456" s="55">
        <f>SUM(CG457,CG464)</f>
        <v>0</v>
      </c>
      <c r="CH456" s="116"/>
      <c r="CI456" s="10"/>
      <c r="CK456" s="46">
        <f t="shared" si="232"/>
        <v>0</v>
      </c>
    </row>
    <row r="457" spans="1:89" ht="14.1" customHeight="1" x14ac:dyDescent="0.3">
      <c r="A457" s="47">
        <f t="shared" si="212"/>
        <v>456</v>
      </c>
      <c r="B457" s="61"/>
      <c r="C457" s="118"/>
      <c r="D457" s="118"/>
      <c r="E457" s="79" t="s">
        <v>15</v>
      </c>
      <c r="F457" s="80" t="s">
        <v>36</v>
      </c>
      <c r="G457" s="61"/>
      <c r="H457" s="61"/>
      <c r="I457" s="61"/>
      <c r="J457" s="53">
        <f t="shared" si="237"/>
        <v>0</v>
      </c>
      <c r="K457" s="77">
        <f>SUM(K458,K461)</f>
        <v>0</v>
      </c>
      <c r="L457" s="77">
        <f t="shared" ref="L457:BW457" si="240">SUM(L458,L461)</f>
        <v>0</v>
      </c>
      <c r="M457" s="77">
        <f t="shared" si="240"/>
        <v>0</v>
      </c>
      <c r="N457" s="77">
        <f t="shared" si="240"/>
        <v>0</v>
      </c>
      <c r="O457" s="77">
        <f t="shared" si="240"/>
        <v>0</v>
      </c>
      <c r="P457" s="77">
        <f t="shared" si="240"/>
        <v>0</v>
      </c>
      <c r="Q457" s="77">
        <f t="shared" si="240"/>
        <v>0</v>
      </c>
      <c r="R457" s="77">
        <f t="shared" si="240"/>
        <v>0</v>
      </c>
      <c r="S457" s="77">
        <f t="shared" si="240"/>
        <v>0</v>
      </c>
      <c r="T457" s="77">
        <f t="shared" si="240"/>
        <v>0</v>
      </c>
      <c r="U457" s="77">
        <f t="shared" si="240"/>
        <v>0</v>
      </c>
      <c r="V457" s="77">
        <f t="shared" si="240"/>
        <v>0</v>
      </c>
      <c r="W457" s="77">
        <f t="shared" si="240"/>
        <v>0</v>
      </c>
      <c r="X457" s="77">
        <f t="shared" si="240"/>
        <v>0</v>
      </c>
      <c r="Y457" s="77">
        <f t="shared" si="240"/>
        <v>0</v>
      </c>
      <c r="Z457" s="77">
        <f t="shared" si="240"/>
        <v>0</v>
      </c>
      <c r="AA457" s="77">
        <f t="shared" si="240"/>
        <v>0</v>
      </c>
      <c r="AB457" s="77">
        <f t="shared" si="240"/>
        <v>0</v>
      </c>
      <c r="AC457" s="77">
        <f t="shared" si="240"/>
        <v>0</v>
      </c>
      <c r="AD457" s="77">
        <f t="shared" si="240"/>
        <v>0</v>
      </c>
      <c r="AE457" s="77">
        <f t="shared" si="240"/>
        <v>0</v>
      </c>
      <c r="AF457" s="77">
        <f t="shared" si="240"/>
        <v>0</v>
      </c>
      <c r="AG457" s="77">
        <f t="shared" si="240"/>
        <v>0</v>
      </c>
      <c r="AH457" s="77">
        <f t="shared" si="240"/>
        <v>0</v>
      </c>
      <c r="AI457" s="77">
        <f t="shared" si="240"/>
        <v>0</v>
      </c>
      <c r="AJ457" s="77">
        <f t="shared" si="240"/>
        <v>0</v>
      </c>
      <c r="AK457" s="77">
        <f t="shared" si="240"/>
        <v>0</v>
      </c>
      <c r="AL457" s="77">
        <f t="shared" si="240"/>
        <v>0</v>
      </c>
      <c r="AM457" s="77">
        <f t="shared" si="240"/>
        <v>0</v>
      </c>
      <c r="AN457" s="77">
        <f t="shared" si="240"/>
        <v>0</v>
      </c>
      <c r="AO457" s="77">
        <f t="shared" si="240"/>
        <v>0</v>
      </c>
      <c r="AP457" s="77">
        <f t="shared" si="240"/>
        <v>0</v>
      </c>
      <c r="AQ457" s="77">
        <f t="shared" si="240"/>
        <v>0</v>
      </c>
      <c r="AR457" s="77">
        <f t="shared" si="240"/>
        <v>0</v>
      </c>
      <c r="AS457" s="77">
        <f t="shared" si="240"/>
        <v>0</v>
      </c>
      <c r="AT457" s="77">
        <f t="shared" si="240"/>
        <v>0</v>
      </c>
      <c r="AU457" s="77">
        <f t="shared" si="240"/>
        <v>0</v>
      </c>
      <c r="AV457" s="77">
        <f t="shared" si="240"/>
        <v>0</v>
      </c>
      <c r="AW457" s="77">
        <f t="shared" si="240"/>
        <v>0</v>
      </c>
      <c r="AX457" s="77">
        <f t="shared" si="240"/>
        <v>0</v>
      </c>
      <c r="AY457" s="77">
        <f t="shared" si="240"/>
        <v>0</v>
      </c>
      <c r="AZ457" s="77">
        <f t="shared" si="240"/>
        <v>0</v>
      </c>
      <c r="BA457" s="77">
        <f t="shared" si="240"/>
        <v>0</v>
      </c>
      <c r="BB457" s="77">
        <f t="shared" si="240"/>
        <v>0</v>
      </c>
      <c r="BC457" s="77">
        <f t="shared" si="240"/>
        <v>0</v>
      </c>
      <c r="BD457" s="77">
        <f t="shared" si="240"/>
        <v>0</v>
      </c>
      <c r="BE457" s="77">
        <f t="shared" si="240"/>
        <v>0</v>
      </c>
      <c r="BF457" s="77">
        <f t="shared" si="240"/>
        <v>0</v>
      </c>
      <c r="BG457" s="77">
        <f t="shared" si="240"/>
        <v>0</v>
      </c>
      <c r="BH457" s="77">
        <f t="shared" si="240"/>
        <v>0</v>
      </c>
      <c r="BI457" s="77">
        <f t="shared" si="240"/>
        <v>0</v>
      </c>
      <c r="BJ457" s="77">
        <f t="shared" si="240"/>
        <v>0</v>
      </c>
      <c r="BK457" s="77">
        <f t="shared" si="240"/>
        <v>0</v>
      </c>
      <c r="BL457" s="77">
        <f t="shared" si="240"/>
        <v>0</v>
      </c>
      <c r="BM457" s="77">
        <f t="shared" si="240"/>
        <v>0</v>
      </c>
      <c r="BN457" s="77">
        <f t="shared" si="240"/>
        <v>0</v>
      </c>
      <c r="BO457" s="77">
        <f t="shared" si="240"/>
        <v>0</v>
      </c>
      <c r="BP457" s="77">
        <f t="shared" si="240"/>
        <v>0</v>
      </c>
      <c r="BQ457" s="77">
        <f t="shared" si="240"/>
        <v>0</v>
      </c>
      <c r="BR457" s="77">
        <f t="shared" si="240"/>
        <v>0</v>
      </c>
      <c r="BS457" s="77">
        <f t="shared" si="240"/>
        <v>0</v>
      </c>
      <c r="BT457" s="77">
        <f t="shared" si="240"/>
        <v>0</v>
      </c>
      <c r="BU457" s="77">
        <f t="shared" si="240"/>
        <v>0</v>
      </c>
      <c r="BV457" s="77">
        <f t="shared" si="240"/>
        <v>0</v>
      </c>
      <c r="BW457" s="77">
        <f t="shared" si="240"/>
        <v>0</v>
      </c>
      <c r="BX457" s="77">
        <f t="shared" ref="BX457:CF457" si="241">SUM(BX458,BX461)</f>
        <v>0</v>
      </c>
      <c r="BY457" s="77">
        <f t="shared" si="241"/>
        <v>0</v>
      </c>
      <c r="BZ457" s="77">
        <f t="shared" si="241"/>
        <v>0</v>
      </c>
      <c r="CA457" s="77">
        <f t="shared" si="241"/>
        <v>0</v>
      </c>
      <c r="CB457" s="77">
        <f t="shared" si="241"/>
        <v>0</v>
      </c>
      <c r="CC457" s="77">
        <f t="shared" si="241"/>
        <v>0</v>
      </c>
      <c r="CD457" s="77">
        <f t="shared" si="241"/>
        <v>0</v>
      </c>
      <c r="CE457" s="77">
        <f t="shared" si="241"/>
        <v>0</v>
      </c>
      <c r="CF457" s="77">
        <f t="shared" si="241"/>
        <v>0</v>
      </c>
      <c r="CG457" s="78">
        <f>SUM(CG458,CG461)</f>
        <v>0</v>
      </c>
      <c r="CH457" s="117"/>
      <c r="CI457" s="19"/>
      <c r="CK457" s="46">
        <f t="shared" si="232"/>
        <v>0</v>
      </c>
    </row>
    <row r="458" spans="1:89" ht="14.1" customHeight="1" x14ac:dyDescent="0.3">
      <c r="A458" s="47">
        <f t="shared" si="212"/>
        <v>457</v>
      </c>
      <c r="B458" s="63"/>
      <c r="C458" s="119"/>
      <c r="D458" s="119"/>
      <c r="E458" s="79"/>
      <c r="F458" s="68" t="s">
        <v>35</v>
      </c>
      <c r="G458" s="113" t="s">
        <v>212</v>
      </c>
      <c r="H458" s="63"/>
      <c r="I458" s="63"/>
      <c r="J458" s="53">
        <f t="shared" si="237"/>
        <v>0</v>
      </c>
      <c r="K458" s="66">
        <f>SUM(K459:K460)</f>
        <v>0</v>
      </c>
      <c r="L458" s="66">
        <f t="shared" ref="L458:BW458" si="242">SUM(L459:L460)</f>
        <v>0</v>
      </c>
      <c r="M458" s="66">
        <f t="shared" si="242"/>
        <v>0</v>
      </c>
      <c r="N458" s="66">
        <f t="shared" si="242"/>
        <v>0</v>
      </c>
      <c r="O458" s="66">
        <f t="shared" si="242"/>
        <v>0</v>
      </c>
      <c r="P458" s="66">
        <f t="shared" si="242"/>
        <v>0</v>
      </c>
      <c r="Q458" s="66">
        <f t="shared" si="242"/>
        <v>0</v>
      </c>
      <c r="R458" s="66">
        <f t="shared" si="242"/>
        <v>0</v>
      </c>
      <c r="S458" s="66">
        <f t="shared" si="242"/>
        <v>0</v>
      </c>
      <c r="T458" s="66">
        <f t="shared" si="242"/>
        <v>0</v>
      </c>
      <c r="U458" s="66">
        <f t="shared" si="242"/>
        <v>0</v>
      </c>
      <c r="V458" s="66">
        <f t="shared" si="242"/>
        <v>0</v>
      </c>
      <c r="W458" s="66">
        <f t="shared" si="242"/>
        <v>0</v>
      </c>
      <c r="X458" s="66">
        <f t="shared" si="242"/>
        <v>0</v>
      </c>
      <c r="Y458" s="66">
        <f t="shared" si="242"/>
        <v>0</v>
      </c>
      <c r="Z458" s="66">
        <f t="shared" si="242"/>
        <v>0</v>
      </c>
      <c r="AA458" s="66">
        <f t="shared" si="242"/>
        <v>0</v>
      </c>
      <c r="AB458" s="66">
        <f t="shared" si="242"/>
        <v>0</v>
      </c>
      <c r="AC458" s="66">
        <f t="shared" si="242"/>
        <v>0</v>
      </c>
      <c r="AD458" s="66">
        <f t="shared" si="242"/>
        <v>0</v>
      </c>
      <c r="AE458" s="66">
        <f t="shared" si="242"/>
        <v>0</v>
      </c>
      <c r="AF458" s="66">
        <f t="shared" si="242"/>
        <v>0</v>
      </c>
      <c r="AG458" s="66">
        <f t="shared" si="242"/>
        <v>0</v>
      </c>
      <c r="AH458" s="66">
        <f t="shared" si="242"/>
        <v>0</v>
      </c>
      <c r="AI458" s="66">
        <f t="shared" si="242"/>
        <v>0</v>
      </c>
      <c r="AJ458" s="66">
        <f t="shared" si="242"/>
        <v>0</v>
      </c>
      <c r="AK458" s="66">
        <f t="shared" si="242"/>
        <v>0</v>
      </c>
      <c r="AL458" s="66">
        <f t="shared" si="242"/>
        <v>0</v>
      </c>
      <c r="AM458" s="66">
        <f t="shared" si="242"/>
        <v>0</v>
      </c>
      <c r="AN458" s="66">
        <f t="shared" si="242"/>
        <v>0</v>
      </c>
      <c r="AO458" s="66">
        <f t="shared" si="242"/>
        <v>0</v>
      </c>
      <c r="AP458" s="66">
        <f t="shared" si="242"/>
        <v>0</v>
      </c>
      <c r="AQ458" s="66">
        <f t="shared" si="242"/>
        <v>0</v>
      </c>
      <c r="AR458" s="66">
        <f t="shared" si="242"/>
        <v>0</v>
      </c>
      <c r="AS458" s="66">
        <f t="shared" si="242"/>
        <v>0</v>
      </c>
      <c r="AT458" s="66">
        <f t="shared" si="242"/>
        <v>0</v>
      </c>
      <c r="AU458" s="66">
        <f t="shared" si="242"/>
        <v>0</v>
      </c>
      <c r="AV458" s="66">
        <f t="shared" si="242"/>
        <v>0</v>
      </c>
      <c r="AW458" s="66">
        <f t="shared" si="242"/>
        <v>0</v>
      </c>
      <c r="AX458" s="66">
        <f t="shared" si="242"/>
        <v>0</v>
      </c>
      <c r="AY458" s="66">
        <f t="shared" si="242"/>
        <v>0</v>
      </c>
      <c r="AZ458" s="66">
        <f t="shared" si="242"/>
        <v>0</v>
      </c>
      <c r="BA458" s="66">
        <f t="shared" si="242"/>
        <v>0</v>
      </c>
      <c r="BB458" s="66">
        <f t="shared" si="242"/>
        <v>0</v>
      </c>
      <c r="BC458" s="66">
        <f t="shared" si="242"/>
        <v>0</v>
      </c>
      <c r="BD458" s="66">
        <f t="shared" si="242"/>
        <v>0</v>
      </c>
      <c r="BE458" s="66">
        <f t="shared" si="242"/>
        <v>0</v>
      </c>
      <c r="BF458" s="66">
        <f t="shared" si="242"/>
        <v>0</v>
      </c>
      <c r="BG458" s="66">
        <f t="shared" si="242"/>
        <v>0</v>
      </c>
      <c r="BH458" s="66">
        <f t="shared" si="242"/>
        <v>0</v>
      </c>
      <c r="BI458" s="66">
        <f t="shared" si="242"/>
        <v>0</v>
      </c>
      <c r="BJ458" s="66">
        <f t="shared" si="242"/>
        <v>0</v>
      </c>
      <c r="BK458" s="66">
        <f t="shared" si="242"/>
        <v>0</v>
      </c>
      <c r="BL458" s="66">
        <f t="shared" si="242"/>
        <v>0</v>
      </c>
      <c r="BM458" s="66">
        <f t="shared" si="242"/>
        <v>0</v>
      </c>
      <c r="BN458" s="66">
        <f t="shared" si="242"/>
        <v>0</v>
      </c>
      <c r="BO458" s="66">
        <f t="shared" si="242"/>
        <v>0</v>
      </c>
      <c r="BP458" s="66">
        <f t="shared" si="242"/>
        <v>0</v>
      </c>
      <c r="BQ458" s="66">
        <f t="shared" si="242"/>
        <v>0</v>
      </c>
      <c r="BR458" s="66">
        <f t="shared" si="242"/>
        <v>0</v>
      </c>
      <c r="BS458" s="66">
        <f t="shared" si="242"/>
        <v>0</v>
      </c>
      <c r="BT458" s="66">
        <f t="shared" si="242"/>
        <v>0</v>
      </c>
      <c r="BU458" s="66">
        <f t="shared" si="242"/>
        <v>0</v>
      </c>
      <c r="BV458" s="66">
        <f t="shared" si="242"/>
        <v>0</v>
      </c>
      <c r="BW458" s="66">
        <f t="shared" si="242"/>
        <v>0</v>
      </c>
      <c r="BX458" s="66">
        <f t="shared" ref="BX458:CF458" si="243">SUM(BX459:BX460)</f>
        <v>0</v>
      </c>
      <c r="BY458" s="66">
        <f t="shared" si="243"/>
        <v>0</v>
      </c>
      <c r="BZ458" s="66">
        <f t="shared" si="243"/>
        <v>0</v>
      </c>
      <c r="CA458" s="66">
        <f t="shared" si="243"/>
        <v>0</v>
      </c>
      <c r="CB458" s="66">
        <f t="shared" si="243"/>
        <v>0</v>
      </c>
      <c r="CC458" s="66">
        <f t="shared" si="243"/>
        <v>0</v>
      </c>
      <c r="CD458" s="66">
        <f t="shared" si="243"/>
        <v>0</v>
      </c>
      <c r="CE458" s="66">
        <f t="shared" si="243"/>
        <v>0</v>
      </c>
      <c r="CF458" s="66">
        <f t="shared" si="243"/>
        <v>0</v>
      </c>
      <c r="CG458" s="67">
        <f>SUM(CG459:CG460)</f>
        <v>0</v>
      </c>
      <c r="CH458" s="117"/>
      <c r="CI458" s="19"/>
      <c r="CK458" s="46">
        <f t="shared" si="232"/>
        <v>0</v>
      </c>
    </row>
    <row r="459" spans="1:89" ht="14.1" customHeight="1" x14ac:dyDescent="0.3">
      <c r="A459" s="47">
        <f t="shared" si="212"/>
        <v>458</v>
      </c>
      <c r="B459" s="63"/>
      <c r="C459" s="119"/>
      <c r="D459" s="119"/>
      <c r="E459" s="63"/>
      <c r="F459" s="68"/>
      <c r="G459" s="63" t="s">
        <v>37</v>
      </c>
      <c r="H459" s="113" t="s">
        <v>213</v>
      </c>
      <c r="I459" s="63"/>
      <c r="J459" s="53">
        <f t="shared" si="237"/>
        <v>0</v>
      </c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5"/>
      <c r="CH459" s="117"/>
      <c r="CI459" s="19"/>
      <c r="CK459" s="46">
        <f t="shared" si="232"/>
        <v>0</v>
      </c>
    </row>
    <row r="460" spans="1:89" ht="14.1" customHeight="1" x14ac:dyDescent="0.3">
      <c r="A460" s="47">
        <f t="shared" ref="A460:A496" si="244">A459+1</f>
        <v>459</v>
      </c>
      <c r="B460" s="63"/>
      <c r="C460" s="119"/>
      <c r="D460" s="119"/>
      <c r="E460" s="63"/>
      <c r="F460" s="68"/>
      <c r="G460" s="63" t="s">
        <v>50</v>
      </c>
      <c r="H460" s="113" t="s">
        <v>214</v>
      </c>
      <c r="I460" s="63"/>
      <c r="J460" s="53">
        <f t="shared" si="237"/>
        <v>0</v>
      </c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5"/>
      <c r="CH460" s="117"/>
      <c r="CI460" s="19"/>
      <c r="CK460" s="46">
        <f t="shared" si="232"/>
        <v>0</v>
      </c>
    </row>
    <row r="461" spans="1:89" ht="14.1" customHeight="1" x14ac:dyDescent="0.3">
      <c r="A461" s="47">
        <f t="shared" si="244"/>
        <v>460</v>
      </c>
      <c r="B461" s="63"/>
      <c r="C461" s="119"/>
      <c r="D461" s="119"/>
      <c r="E461" s="63"/>
      <c r="F461" s="68" t="s">
        <v>47</v>
      </c>
      <c r="G461" s="113" t="s">
        <v>215</v>
      </c>
      <c r="H461" s="63"/>
      <c r="I461" s="63"/>
      <c r="J461" s="53">
        <f t="shared" si="237"/>
        <v>0</v>
      </c>
      <c r="K461" s="66">
        <f>SUM(K462:K463)</f>
        <v>0</v>
      </c>
      <c r="L461" s="66">
        <f t="shared" ref="L461:BW461" si="245">SUM(L462:L463)</f>
        <v>0</v>
      </c>
      <c r="M461" s="66">
        <f t="shared" si="245"/>
        <v>0</v>
      </c>
      <c r="N461" s="66">
        <f t="shared" si="245"/>
        <v>0</v>
      </c>
      <c r="O461" s="66">
        <f t="shared" si="245"/>
        <v>0</v>
      </c>
      <c r="P461" s="66">
        <f t="shared" si="245"/>
        <v>0</v>
      </c>
      <c r="Q461" s="66">
        <f t="shared" si="245"/>
        <v>0</v>
      </c>
      <c r="R461" s="66">
        <f t="shared" si="245"/>
        <v>0</v>
      </c>
      <c r="S461" s="66">
        <f t="shared" si="245"/>
        <v>0</v>
      </c>
      <c r="T461" s="66">
        <f t="shared" si="245"/>
        <v>0</v>
      </c>
      <c r="U461" s="66">
        <f t="shared" si="245"/>
        <v>0</v>
      </c>
      <c r="V461" s="66">
        <f t="shared" si="245"/>
        <v>0</v>
      </c>
      <c r="W461" s="66">
        <f t="shared" si="245"/>
        <v>0</v>
      </c>
      <c r="X461" s="66">
        <f t="shared" si="245"/>
        <v>0</v>
      </c>
      <c r="Y461" s="66">
        <f t="shared" si="245"/>
        <v>0</v>
      </c>
      <c r="Z461" s="66">
        <f t="shared" si="245"/>
        <v>0</v>
      </c>
      <c r="AA461" s="66">
        <f t="shared" si="245"/>
        <v>0</v>
      </c>
      <c r="AB461" s="66">
        <f t="shared" si="245"/>
        <v>0</v>
      </c>
      <c r="AC461" s="66">
        <f t="shared" si="245"/>
        <v>0</v>
      </c>
      <c r="AD461" s="66">
        <f t="shared" si="245"/>
        <v>0</v>
      </c>
      <c r="AE461" s="66">
        <f t="shared" si="245"/>
        <v>0</v>
      </c>
      <c r="AF461" s="66">
        <f t="shared" si="245"/>
        <v>0</v>
      </c>
      <c r="AG461" s="66">
        <f t="shared" si="245"/>
        <v>0</v>
      </c>
      <c r="AH461" s="66">
        <f t="shared" si="245"/>
        <v>0</v>
      </c>
      <c r="AI461" s="66">
        <f t="shared" si="245"/>
        <v>0</v>
      </c>
      <c r="AJ461" s="66">
        <f t="shared" si="245"/>
        <v>0</v>
      </c>
      <c r="AK461" s="66">
        <f t="shared" si="245"/>
        <v>0</v>
      </c>
      <c r="AL461" s="66">
        <f t="shared" si="245"/>
        <v>0</v>
      </c>
      <c r="AM461" s="66">
        <f t="shared" si="245"/>
        <v>0</v>
      </c>
      <c r="AN461" s="66">
        <f t="shared" si="245"/>
        <v>0</v>
      </c>
      <c r="AO461" s="66">
        <f t="shared" si="245"/>
        <v>0</v>
      </c>
      <c r="AP461" s="66">
        <f t="shared" si="245"/>
        <v>0</v>
      </c>
      <c r="AQ461" s="66">
        <f t="shared" si="245"/>
        <v>0</v>
      </c>
      <c r="AR461" s="66">
        <f t="shared" si="245"/>
        <v>0</v>
      </c>
      <c r="AS461" s="66">
        <f t="shared" si="245"/>
        <v>0</v>
      </c>
      <c r="AT461" s="66">
        <f t="shared" si="245"/>
        <v>0</v>
      </c>
      <c r="AU461" s="66">
        <f t="shared" si="245"/>
        <v>0</v>
      </c>
      <c r="AV461" s="66">
        <f t="shared" si="245"/>
        <v>0</v>
      </c>
      <c r="AW461" s="66">
        <f t="shared" si="245"/>
        <v>0</v>
      </c>
      <c r="AX461" s="66">
        <f t="shared" si="245"/>
        <v>0</v>
      </c>
      <c r="AY461" s="66">
        <f t="shared" si="245"/>
        <v>0</v>
      </c>
      <c r="AZ461" s="66">
        <f t="shared" si="245"/>
        <v>0</v>
      </c>
      <c r="BA461" s="66">
        <f t="shared" si="245"/>
        <v>0</v>
      </c>
      <c r="BB461" s="66">
        <f t="shared" si="245"/>
        <v>0</v>
      </c>
      <c r="BC461" s="66">
        <f t="shared" si="245"/>
        <v>0</v>
      </c>
      <c r="BD461" s="66">
        <f t="shared" si="245"/>
        <v>0</v>
      </c>
      <c r="BE461" s="66">
        <f t="shared" si="245"/>
        <v>0</v>
      </c>
      <c r="BF461" s="66">
        <f t="shared" si="245"/>
        <v>0</v>
      </c>
      <c r="BG461" s="66">
        <f t="shared" si="245"/>
        <v>0</v>
      </c>
      <c r="BH461" s="66">
        <f t="shared" si="245"/>
        <v>0</v>
      </c>
      <c r="BI461" s="66">
        <f t="shared" si="245"/>
        <v>0</v>
      </c>
      <c r="BJ461" s="66">
        <f t="shared" si="245"/>
        <v>0</v>
      </c>
      <c r="BK461" s="66">
        <f t="shared" si="245"/>
        <v>0</v>
      </c>
      <c r="BL461" s="66">
        <f t="shared" si="245"/>
        <v>0</v>
      </c>
      <c r="BM461" s="66">
        <f t="shared" si="245"/>
        <v>0</v>
      </c>
      <c r="BN461" s="66">
        <f t="shared" si="245"/>
        <v>0</v>
      </c>
      <c r="BO461" s="66">
        <f t="shared" si="245"/>
        <v>0</v>
      </c>
      <c r="BP461" s="66">
        <f t="shared" si="245"/>
        <v>0</v>
      </c>
      <c r="BQ461" s="66">
        <f t="shared" si="245"/>
        <v>0</v>
      </c>
      <c r="BR461" s="66">
        <f t="shared" si="245"/>
        <v>0</v>
      </c>
      <c r="BS461" s="66">
        <f t="shared" si="245"/>
        <v>0</v>
      </c>
      <c r="BT461" s="66">
        <f t="shared" si="245"/>
        <v>0</v>
      </c>
      <c r="BU461" s="66">
        <f t="shared" si="245"/>
        <v>0</v>
      </c>
      <c r="BV461" s="66">
        <f t="shared" si="245"/>
        <v>0</v>
      </c>
      <c r="BW461" s="66">
        <f t="shared" si="245"/>
        <v>0</v>
      </c>
      <c r="BX461" s="66">
        <f t="shared" ref="BX461:CF461" si="246">SUM(BX462:BX463)</f>
        <v>0</v>
      </c>
      <c r="BY461" s="66">
        <f t="shared" si="246"/>
        <v>0</v>
      </c>
      <c r="BZ461" s="66">
        <f t="shared" si="246"/>
        <v>0</v>
      </c>
      <c r="CA461" s="66">
        <f t="shared" si="246"/>
        <v>0</v>
      </c>
      <c r="CB461" s="66">
        <f t="shared" si="246"/>
        <v>0</v>
      </c>
      <c r="CC461" s="66">
        <f t="shared" si="246"/>
        <v>0</v>
      </c>
      <c r="CD461" s="66">
        <f t="shared" si="246"/>
        <v>0</v>
      </c>
      <c r="CE461" s="66">
        <f t="shared" si="246"/>
        <v>0</v>
      </c>
      <c r="CF461" s="66">
        <f t="shared" si="246"/>
        <v>0</v>
      </c>
      <c r="CG461" s="67">
        <f>SUM(CG462:CG463)</f>
        <v>0</v>
      </c>
      <c r="CH461" s="117"/>
      <c r="CI461" s="19"/>
      <c r="CK461" s="46">
        <f t="shared" si="232"/>
        <v>0</v>
      </c>
    </row>
    <row r="462" spans="1:89" ht="14.1" customHeight="1" x14ac:dyDescent="0.3">
      <c r="A462" s="47">
        <f t="shared" si="244"/>
        <v>461</v>
      </c>
      <c r="B462" s="63"/>
      <c r="C462" s="119"/>
      <c r="D462" s="119"/>
      <c r="E462" s="63"/>
      <c r="F462" s="68"/>
      <c r="G462" s="63" t="s">
        <v>37</v>
      </c>
      <c r="H462" s="63" t="s">
        <v>213</v>
      </c>
      <c r="I462" s="63"/>
      <c r="J462" s="53">
        <f t="shared" si="237"/>
        <v>0</v>
      </c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5"/>
      <c r="CH462" s="117"/>
      <c r="CI462" s="19"/>
      <c r="CK462" s="46">
        <f t="shared" si="232"/>
        <v>0</v>
      </c>
    </row>
    <row r="463" spans="1:89" s="46" customFormat="1" ht="14.1" customHeight="1" x14ac:dyDescent="0.3">
      <c r="A463" s="47">
        <f t="shared" si="244"/>
        <v>462</v>
      </c>
      <c r="B463" s="63"/>
      <c r="C463" s="119"/>
      <c r="D463" s="119"/>
      <c r="E463" s="63"/>
      <c r="F463" s="68"/>
      <c r="G463" s="63" t="s">
        <v>50</v>
      </c>
      <c r="H463" s="63" t="s">
        <v>214</v>
      </c>
      <c r="I463" s="63"/>
      <c r="J463" s="53">
        <f t="shared" si="237"/>
        <v>0</v>
      </c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5"/>
      <c r="CH463" s="116"/>
      <c r="CI463" s="10"/>
      <c r="CK463" s="46">
        <f t="shared" si="232"/>
        <v>0</v>
      </c>
    </row>
    <row r="464" spans="1:89" ht="14.1" customHeight="1" x14ac:dyDescent="0.3">
      <c r="A464" s="47">
        <f t="shared" si="244"/>
        <v>463</v>
      </c>
      <c r="B464" s="61"/>
      <c r="C464" s="118"/>
      <c r="D464" s="118"/>
      <c r="E464" s="79" t="s">
        <v>17</v>
      </c>
      <c r="F464" s="80" t="s">
        <v>48</v>
      </c>
      <c r="G464" s="61"/>
      <c r="H464" s="61"/>
      <c r="I464" s="61"/>
      <c r="J464" s="53">
        <f t="shared" si="237"/>
        <v>0</v>
      </c>
      <c r="K464" s="77">
        <f>SUM(K465,K468)</f>
        <v>0</v>
      </c>
      <c r="L464" s="77">
        <f t="shared" ref="L464:BW464" si="247">SUM(L465,L468)</f>
        <v>0</v>
      </c>
      <c r="M464" s="77">
        <f t="shared" si="247"/>
        <v>0</v>
      </c>
      <c r="N464" s="77">
        <f t="shared" si="247"/>
        <v>0</v>
      </c>
      <c r="O464" s="77">
        <f t="shared" si="247"/>
        <v>0</v>
      </c>
      <c r="P464" s="77">
        <f t="shared" si="247"/>
        <v>0</v>
      </c>
      <c r="Q464" s="77">
        <f t="shared" si="247"/>
        <v>0</v>
      </c>
      <c r="R464" s="77">
        <f t="shared" si="247"/>
        <v>0</v>
      </c>
      <c r="S464" s="77">
        <f t="shared" si="247"/>
        <v>0</v>
      </c>
      <c r="T464" s="77">
        <f t="shared" si="247"/>
        <v>0</v>
      </c>
      <c r="U464" s="77">
        <f t="shared" si="247"/>
        <v>0</v>
      </c>
      <c r="V464" s="77">
        <f t="shared" si="247"/>
        <v>0</v>
      </c>
      <c r="W464" s="77">
        <f t="shared" si="247"/>
        <v>0</v>
      </c>
      <c r="X464" s="77">
        <f t="shared" si="247"/>
        <v>0</v>
      </c>
      <c r="Y464" s="77">
        <f t="shared" si="247"/>
        <v>0</v>
      </c>
      <c r="Z464" s="77">
        <f t="shared" si="247"/>
        <v>0</v>
      </c>
      <c r="AA464" s="77">
        <f t="shared" si="247"/>
        <v>0</v>
      </c>
      <c r="AB464" s="77">
        <f t="shared" si="247"/>
        <v>0</v>
      </c>
      <c r="AC464" s="77">
        <f t="shared" si="247"/>
        <v>0</v>
      </c>
      <c r="AD464" s="77">
        <f t="shared" si="247"/>
        <v>0</v>
      </c>
      <c r="AE464" s="77">
        <f t="shared" si="247"/>
        <v>0</v>
      </c>
      <c r="AF464" s="77">
        <f t="shared" si="247"/>
        <v>0</v>
      </c>
      <c r="AG464" s="77">
        <f t="shared" si="247"/>
        <v>0</v>
      </c>
      <c r="AH464" s="77">
        <f t="shared" si="247"/>
        <v>0</v>
      </c>
      <c r="AI464" s="77">
        <f t="shared" si="247"/>
        <v>0</v>
      </c>
      <c r="AJ464" s="77">
        <f t="shared" si="247"/>
        <v>0</v>
      </c>
      <c r="AK464" s="77">
        <f t="shared" si="247"/>
        <v>0</v>
      </c>
      <c r="AL464" s="77">
        <f t="shared" si="247"/>
        <v>0</v>
      </c>
      <c r="AM464" s="77">
        <f t="shared" si="247"/>
        <v>0</v>
      </c>
      <c r="AN464" s="77">
        <f t="shared" si="247"/>
        <v>0</v>
      </c>
      <c r="AO464" s="77">
        <f t="shared" si="247"/>
        <v>0</v>
      </c>
      <c r="AP464" s="77">
        <f t="shared" si="247"/>
        <v>0</v>
      </c>
      <c r="AQ464" s="77">
        <f t="shared" si="247"/>
        <v>0</v>
      </c>
      <c r="AR464" s="77">
        <f t="shared" si="247"/>
        <v>0</v>
      </c>
      <c r="AS464" s="77">
        <f t="shared" si="247"/>
        <v>0</v>
      </c>
      <c r="AT464" s="77">
        <f t="shared" si="247"/>
        <v>0</v>
      </c>
      <c r="AU464" s="77">
        <f t="shared" si="247"/>
        <v>0</v>
      </c>
      <c r="AV464" s="77">
        <f t="shared" si="247"/>
        <v>0</v>
      </c>
      <c r="AW464" s="77">
        <f t="shared" si="247"/>
        <v>0</v>
      </c>
      <c r="AX464" s="77">
        <f t="shared" si="247"/>
        <v>0</v>
      </c>
      <c r="AY464" s="77">
        <f t="shared" si="247"/>
        <v>0</v>
      </c>
      <c r="AZ464" s="77">
        <f t="shared" si="247"/>
        <v>0</v>
      </c>
      <c r="BA464" s="77">
        <f t="shared" si="247"/>
        <v>0</v>
      </c>
      <c r="BB464" s="77">
        <f t="shared" si="247"/>
        <v>0</v>
      </c>
      <c r="BC464" s="77">
        <f t="shared" si="247"/>
        <v>0</v>
      </c>
      <c r="BD464" s="77">
        <f t="shared" si="247"/>
        <v>0</v>
      </c>
      <c r="BE464" s="77">
        <f t="shared" si="247"/>
        <v>0</v>
      </c>
      <c r="BF464" s="77">
        <f t="shared" si="247"/>
        <v>0</v>
      </c>
      <c r="BG464" s="77">
        <f t="shared" si="247"/>
        <v>0</v>
      </c>
      <c r="BH464" s="77">
        <f t="shared" si="247"/>
        <v>0</v>
      </c>
      <c r="BI464" s="77">
        <f t="shared" si="247"/>
        <v>0</v>
      </c>
      <c r="BJ464" s="77">
        <f t="shared" si="247"/>
        <v>0</v>
      </c>
      <c r="BK464" s="77">
        <f t="shared" si="247"/>
        <v>0</v>
      </c>
      <c r="BL464" s="77">
        <f t="shared" si="247"/>
        <v>0</v>
      </c>
      <c r="BM464" s="77">
        <f t="shared" si="247"/>
        <v>0</v>
      </c>
      <c r="BN464" s="77">
        <f t="shared" si="247"/>
        <v>0</v>
      </c>
      <c r="BO464" s="77">
        <f t="shared" si="247"/>
        <v>0</v>
      </c>
      <c r="BP464" s="77">
        <f t="shared" si="247"/>
        <v>0</v>
      </c>
      <c r="BQ464" s="77">
        <f t="shared" si="247"/>
        <v>0</v>
      </c>
      <c r="BR464" s="77">
        <f t="shared" si="247"/>
        <v>0</v>
      </c>
      <c r="BS464" s="77">
        <f t="shared" si="247"/>
        <v>0</v>
      </c>
      <c r="BT464" s="77">
        <f t="shared" si="247"/>
        <v>0</v>
      </c>
      <c r="BU464" s="77">
        <f t="shared" si="247"/>
        <v>0</v>
      </c>
      <c r="BV464" s="77">
        <f t="shared" si="247"/>
        <v>0</v>
      </c>
      <c r="BW464" s="77">
        <f t="shared" si="247"/>
        <v>0</v>
      </c>
      <c r="BX464" s="77">
        <f t="shared" ref="BX464:CF464" si="248">SUM(BX465,BX468)</f>
        <v>0</v>
      </c>
      <c r="BY464" s="77">
        <f t="shared" si="248"/>
        <v>0</v>
      </c>
      <c r="BZ464" s="77">
        <f t="shared" si="248"/>
        <v>0</v>
      </c>
      <c r="CA464" s="77">
        <f t="shared" si="248"/>
        <v>0</v>
      </c>
      <c r="CB464" s="77">
        <f t="shared" si="248"/>
        <v>0</v>
      </c>
      <c r="CC464" s="77">
        <f t="shared" si="248"/>
        <v>0</v>
      </c>
      <c r="CD464" s="77">
        <f t="shared" si="248"/>
        <v>0</v>
      </c>
      <c r="CE464" s="77">
        <f t="shared" si="248"/>
        <v>0</v>
      </c>
      <c r="CF464" s="77">
        <f t="shared" si="248"/>
        <v>0</v>
      </c>
      <c r="CG464" s="78">
        <f>SUM(CG465,CG468)</f>
        <v>0</v>
      </c>
      <c r="CH464" s="117"/>
      <c r="CI464" s="19"/>
      <c r="CK464" s="46">
        <f t="shared" si="232"/>
        <v>0</v>
      </c>
    </row>
    <row r="465" spans="1:89" ht="14.1" customHeight="1" x14ac:dyDescent="0.3">
      <c r="A465" s="47">
        <f t="shared" si="244"/>
        <v>464</v>
      </c>
      <c r="B465" s="63"/>
      <c r="C465" s="119"/>
      <c r="D465" s="119"/>
      <c r="E465" s="63"/>
      <c r="F465" s="68" t="s">
        <v>35</v>
      </c>
      <c r="G465" s="113" t="s">
        <v>212</v>
      </c>
      <c r="H465" s="63"/>
      <c r="I465" s="63"/>
      <c r="J465" s="53">
        <f t="shared" si="237"/>
        <v>0</v>
      </c>
      <c r="K465" s="66">
        <f>SUM(K466:K467)</f>
        <v>0</v>
      </c>
      <c r="L465" s="66">
        <f t="shared" ref="L465:BW465" si="249">SUM(L466:L467)</f>
        <v>0</v>
      </c>
      <c r="M465" s="66">
        <f t="shared" si="249"/>
        <v>0</v>
      </c>
      <c r="N465" s="66">
        <f t="shared" si="249"/>
        <v>0</v>
      </c>
      <c r="O465" s="66">
        <f t="shared" si="249"/>
        <v>0</v>
      </c>
      <c r="P465" s="66">
        <f t="shared" si="249"/>
        <v>0</v>
      </c>
      <c r="Q465" s="66">
        <f t="shared" si="249"/>
        <v>0</v>
      </c>
      <c r="R465" s="66">
        <f t="shared" si="249"/>
        <v>0</v>
      </c>
      <c r="S465" s="66">
        <f t="shared" si="249"/>
        <v>0</v>
      </c>
      <c r="T465" s="66">
        <f t="shared" si="249"/>
        <v>0</v>
      </c>
      <c r="U465" s="66">
        <f t="shared" si="249"/>
        <v>0</v>
      </c>
      <c r="V465" s="66">
        <f t="shared" si="249"/>
        <v>0</v>
      </c>
      <c r="W465" s="66">
        <f t="shared" si="249"/>
        <v>0</v>
      </c>
      <c r="X465" s="66">
        <f t="shared" si="249"/>
        <v>0</v>
      </c>
      <c r="Y465" s="66">
        <f t="shared" si="249"/>
        <v>0</v>
      </c>
      <c r="Z465" s="66">
        <f t="shared" si="249"/>
        <v>0</v>
      </c>
      <c r="AA465" s="66">
        <f t="shared" si="249"/>
        <v>0</v>
      </c>
      <c r="AB465" s="66">
        <f t="shared" si="249"/>
        <v>0</v>
      </c>
      <c r="AC465" s="66">
        <f t="shared" si="249"/>
        <v>0</v>
      </c>
      <c r="AD465" s="66">
        <f t="shared" si="249"/>
        <v>0</v>
      </c>
      <c r="AE465" s="66">
        <f t="shared" si="249"/>
        <v>0</v>
      </c>
      <c r="AF465" s="66">
        <f t="shared" si="249"/>
        <v>0</v>
      </c>
      <c r="AG465" s="66">
        <f t="shared" si="249"/>
        <v>0</v>
      </c>
      <c r="AH465" s="66">
        <f t="shared" si="249"/>
        <v>0</v>
      </c>
      <c r="AI465" s="66">
        <f t="shared" si="249"/>
        <v>0</v>
      </c>
      <c r="AJ465" s="66">
        <f t="shared" si="249"/>
        <v>0</v>
      </c>
      <c r="AK465" s="66">
        <f t="shared" si="249"/>
        <v>0</v>
      </c>
      <c r="AL465" s="66">
        <f t="shared" si="249"/>
        <v>0</v>
      </c>
      <c r="AM465" s="66">
        <f t="shared" si="249"/>
        <v>0</v>
      </c>
      <c r="AN465" s="66">
        <f t="shared" si="249"/>
        <v>0</v>
      </c>
      <c r="AO465" s="66">
        <f t="shared" si="249"/>
        <v>0</v>
      </c>
      <c r="AP465" s="66">
        <f t="shared" si="249"/>
        <v>0</v>
      </c>
      <c r="AQ465" s="66">
        <f t="shared" si="249"/>
        <v>0</v>
      </c>
      <c r="AR465" s="66">
        <f t="shared" si="249"/>
        <v>0</v>
      </c>
      <c r="AS465" s="66">
        <f t="shared" si="249"/>
        <v>0</v>
      </c>
      <c r="AT465" s="66">
        <f t="shared" si="249"/>
        <v>0</v>
      </c>
      <c r="AU465" s="66">
        <f t="shared" si="249"/>
        <v>0</v>
      </c>
      <c r="AV465" s="66">
        <f t="shared" si="249"/>
        <v>0</v>
      </c>
      <c r="AW465" s="66">
        <f t="shared" si="249"/>
        <v>0</v>
      </c>
      <c r="AX465" s="66">
        <f t="shared" si="249"/>
        <v>0</v>
      </c>
      <c r="AY465" s="66">
        <f t="shared" si="249"/>
        <v>0</v>
      </c>
      <c r="AZ465" s="66">
        <f t="shared" si="249"/>
        <v>0</v>
      </c>
      <c r="BA465" s="66">
        <f t="shared" si="249"/>
        <v>0</v>
      </c>
      <c r="BB465" s="66">
        <f t="shared" si="249"/>
        <v>0</v>
      </c>
      <c r="BC465" s="66">
        <f t="shared" si="249"/>
        <v>0</v>
      </c>
      <c r="BD465" s="66">
        <f t="shared" si="249"/>
        <v>0</v>
      </c>
      <c r="BE465" s="66">
        <f t="shared" si="249"/>
        <v>0</v>
      </c>
      <c r="BF465" s="66">
        <f t="shared" si="249"/>
        <v>0</v>
      </c>
      <c r="BG465" s="66">
        <f t="shared" si="249"/>
        <v>0</v>
      </c>
      <c r="BH465" s="66">
        <f t="shared" si="249"/>
        <v>0</v>
      </c>
      <c r="BI465" s="66">
        <f t="shared" si="249"/>
        <v>0</v>
      </c>
      <c r="BJ465" s="66">
        <f t="shared" si="249"/>
        <v>0</v>
      </c>
      <c r="BK465" s="66">
        <f t="shared" si="249"/>
        <v>0</v>
      </c>
      <c r="BL465" s="66">
        <f t="shared" si="249"/>
        <v>0</v>
      </c>
      <c r="BM465" s="66">
        <f t="shared" si="249"/>
        <v>0</v>
      </c>
      <c r="BN465" s="66">
        <f t="shared" si="249"/>
        <v>0</v>
      </c>
      <c r="BO465" s="66">
        <f t="shared" si="249"/>
        <v>0</v>
      </c>
      <c r="BP465" s="66">
        <f t="shared" si="249"/>
        <v>0</v>
      </c>
      <c r="BQ465" s="66">
        <f t="shared" si="249"/>
        <v>0</v>
      </c>
      <c r="BR465" s="66">
        <f t="shared" si="249"/>
        <v>0</v>
      </c>
      <c r="BS465" s="66">
        <f t="shared" si="249"/>
        <v>0</v>
      </c>
      <c r="BT465" s="66">
        <f t="shared" si="249"/>
        <v>0</v>
      </c>
      <c r="BU465" s="66">
        <f t="shared" si="249"/>
        <v>0</v>
      </c>
      <c r="BV465" s="66">
        <f t="shared" si="249"/>
        <v>0</v>
      </c>
      <c r="BW465" s="66">
        <f t="shared" si="249"/>
        <v>0</v>
      </c>
      <c r="BX465" s="66">
        <f t="shared" ref="BX465:CF465" si="250">SUM(BX466:BX467)</f>
        <v>0</v>
      </c>
      <c r="BY465" s="66">
        <f t="shared" si="250"/>
        <v>0</v>
      </c>
      <c r="BZ465" s="66">
        <f t="shared" si="250"/>
        <v>0</v>
      </c>
      <c r="CA465" s="66">
        <f t="shared" si="250"/>
        <v>0</v>
      </c>
      <c r="CB465" s="66">
        <f t="shared" si="250"/>
        <v>0</v>
      </c>
      <c r="CC465" s="66">
        <f t="shared" si="250"/>
        <v>0</v>
      </c>
      <c r="CD465" s="66">
        <f t="shared" si="250"/>
        <v>0</v>
      </c>
      <c r="CE465" s="66">
        <f t="shared" si="250"/>
        <v>0</v>
      </c>
      <c r="CF465" s="66">
        <f t="shared" si="250"/>
        <v>0</v>
      </c>
      <c r="CG465" s="67">
        <f>SUM(CG466:CG467)</f>
        <v>0</v>
      </c>
      <c r="CH465" s="117"/>
      <c r="CI465" s="19"/>
      <c r="CK465" s="46">
        <f t="shared" si="232"/>
        <v>0</v>
      </c>
    </row>
    <row r="466" spans="1:89" ht="14.1" customHeight="1" x14ac:dyDescent="0.3">
      <c r="A466" s="47">
        <f t="shared" si="244"/>
        <v>465</v>
      </c>
      <c r="B466" s="63"/>
      <c r="C466" s="119"/>
      <c r="D466" s="119"/>
      <c r="E466" s="63"/>
      <c r="F466" s="68"/>
      <c r="G466" s="63" t="s">
        <v>37</v>
      </c>
      <c r="H466" s="113" t="s">
        <v>213</v>
      </c>
      <c r="I466" s="63"/>
      <c r="J466" s="53">
        <f t="shared" si="237"/>
        <v>0</v>
      </c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5"/>
      <c r="CH466" s="117"/>
      <c r="CI466" s="19"/>
      <c r="CK466" s="46">
        <f t="shared" si="232"/>
        <v>0</v>
      </c>
    </row>
    <row r="467" spans="1:89" ht="14.1" customHeight="1" x14ac:dyDescent="0.3">
      <c r="A467" s="47">
        <f t="shared" si="244"/>
        <v>466</v>
      </c>
      <c r="B467" s="63"/>
      <c r="C467" s="119"/>
      <c r="D467" s="119"/>
      <c r="E467" s="63"/>
      <c r="F467" s="68"/>
      <c r="G467" s="63" t="s">
        <v>50</v>
      </c>
      <c r="H467" s="113" t="s">
        <v>214</v>
      </c>
      <c r="I467" s="63"/>
      <c r="J467" s="53">
        <f t="shared" si="237"/>
        <v>0</v>
      </c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5"/>
      <c r="CH467" s="117"/>
      <c r="CI467" s="19"/>
      <c r="CK467" s="46">
        <f t="shared" si="232"/>
        <v>0</v>
      </c>
    </row>
    <row r="468" spans="1:89" ht="14.1" customHeight="1" x14ac:dyDescent="0.3">
      <c r="A468" s="47">
        <f t="shared" si="244"/>
        <v>467</v>
      </c>
      <c r="B468" s="63"/>
      <c r="C468" s="119"/>
      <c r="D468" s="119"/>
      <c r="E468" s="63"/>
      <c r="F468" s="68" t="s">
        <v>47</v>
      </c>
      <c r="G468" s="113" t="s">
        <v>215</v>
      </c>
      <c r="H468" s="63"/>
      <c r="I468" s="63"/>
      <c r="J468" s="53">
        <f t="shared" si="237"/>
        <v>0</v>
      </c>
      <c r="K468" s="66">
        <f>SUM(K469:K470)</f>
        <v>0</v>
      </c>
      <c r="L468" s="66">
        <f t="shared" ref="L468:BW468" si="251">SUM(L469:L470)</f>
        <v>0</v>
      </c>
      <c r="M468" s="66">
        <f t="shared" si="251"/>
        <v>0</v>
      </c>
      <c r="N468" s="66">
        <f t="shared" si="251"/>
        <v>0</v>
      </c>
      <c r="O468" s="66">
        <f t="shared" si="251"/>
        <v>0</v>
      </c>
      <c r="P468" s="66">
        <f t="shared" si="251"/>
        <v>0</v>
      </c>
      <c r="Q468" s="66">
        <f t="shared" si="251"/>
        <v>0</v>
      </c>
      <c r="R468" s="66">
        <f t="shared" si="251"/>
        <v>0</v>
      </c>
      <c r="S468" s="66">
        <f t="shared" si="251"/>
        <v>0</v>
      </c>
      <c r="T468" s="66">
        <f t="shared" si="251"/>
        <v>0</v>
      </c>
      <c r="U468" s="66">
        <f t="shared" si="251"/>
        <v>0</v>
      </c>
      <c r="V468" s="66">
        <f t="shared" si="251"/>
        <v>0</v>
      </c>
      <c r="W468" s="66">
        <f t="shared" si="251"/>
        <v>0</v>
      </c>
      <c r="X468" s="66">
        <f t="shared" si="251"/>
        <v>0</v>
      </c>
      <c r="Y468" s="66">
        <f t="shared" si="251"/>
        <v>0</v>
      </c>
      <c r="Z468" s="66">
        <f t="shared" si="251"/>
        <v>0</v>
      </c>
      <c r="AA468" s="66">
        <f t="shared" si="251"/>
        <v>0</v>
      </c>
      <c r="AB468" s="66">
        <f t="shared" si="251"/>
        <v>0</v>
      </c>
      <c r="AC468" s="66">
        <f t="shared" si="251"/>
        <v>0</v>
      </c>
      <c r="AD468" s="66">
        <f t="shared" si="251"/>
        <v>0</v>
      </c>
      <c r="AE468" s="66">
        <f t="shared" si="251"/>
        <v>0</v>
      </c>
      <c r="AF468" s="66">
        <f t="shared" si="251"/>
        <v>0</v>
      </c>
      <c r="AG468" s="66">
        <f t="shared" si="251"/>
        <v>0</v>
      </c>
      <c r="AH468" s="66">
        <f t="shared" si="251"/>
        <v>0</v>
      </c>
      <c r="AI468" s="66">
        <f t="shared" si="251"/>
        <v>0</v>
      </c>
      <c r="AJ468" s="66">
        <f t="shared" si="251"/>
        <v>0</v>
      </c>
      <c r="AK468" s="66">
        <f t="shared" si="251"/>
        <v>0</v>
      </c>
      <c r="AL468" s="66">
        <f t="shared" si="251"/>
        <v>0</v>
      </c>
      <c r="AM468" s="66">
        <f t="shared" si="251"/>
        <v>0</v>
      </c>
      <c r="AN468" s="66">
        <f t="shared" si="251"/>
        <v>0</v>
      </c>
      <c r="AO468" s="66">
        <f t="shared" si="251"/>
        <v>0</v>
      </c>
      <c r="AP468" s="66">
        <f t="shared" si="251"/>
        <v>0</v>
      </c>
      <c r="AQ468" s="66">
        <f t="shared" si="251"/>
        <v>0</v>
      </c>
      <c r="AR468" s="66">
        <f t="shared" si="251"/>
        <v>0</v>
      </c>
      <c r="AS468" s="66">
        <f t="shared" si="251"/>
        <v>0</v>
      </c>
      <c r="AT468" s="66">
        <f t="shared" si="251"/>
        <v>0</v>
      </c>
      <c r="AU468" s="66">
        <f t="shared" si="251"/>
        <v>0</v>
      </c>
      <c r="AV468" s="66">
        <f t="shared" si="251"/>
        <v>0</v>
      </c>
      <c r="AW468" s="66">
        <f t="shared" si="251"/>
        <v>0</v>
      </c>
      <c r="AX468" s="66">
        <f t="shared" si="251"/>
        <v>0</v>
      </c>
      <c r="AY468" s="66">
        <f t="shared" si="251"/>
        <v>0</v>
      </c>
      <c r="AZ468" s="66">
        <f t="shared" si="251"/>
        <v>0</v>
      </c>
      <c r="BA468" s="66">
        <f t="shared" si="251"/>
        <v>0</v>
      </c>
      <c r="BB468" s="66">
        <f t="shared" si="251"/>
        <v>0</v>
      </c>
      <c r="BC468" s="66">
        <f t="shared" si="251"/>
        <v>0</v>
      </c>
      <c r="BD468" s="66">
        <f t="shared" si="251"/>
        <v>0</v>
      </c>
      <c r="BE468" s="66">
        <f t="shared" si="251"/>
        <v>0</v>
      </c>
      <c r="BF468" s="66">
        <f t="shared" si="251"/>
        <v>0</v>
      </c>
      <c r="BG468" s="66">
        <f t="shared" si="251"/>
        <v>0</v>
      </c>
      <c r="BH468" s="66">
        <f t="shared" si="251"/>
        <v>0</v>
      </c>
      <c r="BI468" s="66">
        <f t="shared" si="251"/>
        <v>0</v>
      </c>
      <c r="BJ468" s="66">
        <f t="shared" si="251"/>
        <v>0</v>
      </c>
      <c r="BK468" s="66">
        <f t="shared" si="251"/>
        <v>0</v>
      </c>
      <c r="BL468" s="66">
        <f t="shared" si="251"/>
        <v>0</v>
      </c>
      <c r="BM468" s="66">
        <f t="shared" si="251"/>
        <v>0</v>
      </c>
      <c r="BN468" s="66">
        <f t="shared" si="251"/>
        <v>0</v>
      </c>
      <c r="BO468" s="66">
        <f t="shared" si="251"/>
        <v>0</v>
      </c>
      <c r="BP468" s="66">
        <f t="shared" si="251"/>
        <v>0</v>
      </c>
      <c r="BQ468" s="66">
        <f t="shared" si="251"/>
        <v>0</v>
      </c>
      <c r="BR468" s="66">
        <f t="shared" si="251"/>
        <v>0</v>
      </c>
      <c r="BS468" s="66">
        <f t="shared" si="251"/>
        <v>0</v>
      </c>
      <c r="BT468" s="66">
        <f t="shared" si="251"/>
        <v>0</v>
      </c>
      <c r="BU468" s="66">
        <f t="shared" si="251"/>
        <v>0</v>
      </c>
      <c r="BV468" s="66">
        <f t="shared" si="251"/>
        <v>0</v>
      </c>
      <c r="BW468" s="66">
        <f t="shared" si="251"/>
        <v>0</v>
      </c>
      <c r="BX468" s="66">
        <f t="shared" ref="BX468:CF468" si="252">SUM(BX469:BX470)</f>
        <v>0</v>
      </c>
      <c r="BY468" s="66">
        <f t="shared" si="252"/>
        <v>0</v>
      </c>
      <c r="BZ468" s="66">
        <f t="shared" si="252"/>
        <v>0</v>
      </c>
      <c r="CA468" s="66">
        <f t="shared" si="252"/>
        <v>0</v>
      </c>
      <c r="CB468" s="66">
        <f t="shared" si="252"/>
        <v>0</v>
      </c>
      <c r="CC468" s="66">
        <f t="shared" si="252"/>
        <v>0</v>
      </c>
      <c r="CD468" s="66">
        <f t="shared" si="252"/>
        <v>0</v>
      </c>
      <c r="CE468" s="66">
        <f t="shared" si="252"/>
        <v>0</v>
      </c>
      <c r="CF468" s="66">
        <f t="shared" si="252"/>
        <v>0</v>
      </c>
      <c r="CG468" s="67">
        <f>SUM(CG469:CG470)</f>
        <v>0</v>
      </c>
      <c r="CH468" s="117"/>
      <c r="CI468" s="19"/>
      <c r="CK468" s="46">
        <f t="shared" si="232"/>
        <v>0</v>
      </c>
    </row>
    <row r="469" spans="1:89" ht="14.1" customHeight="1" x14ac:dyDescent="0.3">
      <c r="A469" s="47">
        <f t="shared" si="244"/>
        <v>468</v>
      </c>
      <c r="B469" s="63"/>
      <c r="C469" s="119"/>
      <c r="D469" s="119"/>
      <c r="E469" s="63"/>
      <c r="F469" s="68"/>
      <c r="G469" s="63" t="s">
        <v>37</v>
      </c>
      <c r="H469" s="63" t="s">
        <v>213</v>
      </c>
      <c r="I469" s="63"/>
      <c r="J469" s="53">
        <f t="shared" si="237"/>
        <v>0</v>
      </c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5"/>
      <c r="CH469" s="117"/>
      <c r="CI469" s="19"/>
      <c r="CK469" s="46">
        <f t="shared" si="232"/>
        <v>0</v>
      </c>
    </row>
    <row r="470" spans="1:89" ht="15" customHeight="1" x14ac:dyDescent="0.3">
      <c r="A470" s="47">
        <f t="shared" si="244"/>
        <v>469</v>
      </c>
      <c r="B470" s="63"/>
      <c r="C470" s="119"/>
      <c r="D470" s="122"/>
      <c r="E470" s="63"/>
      <c r="F470" s="68"/>
      <c r="G470" s="63" t="s">
        <v>50</v>
      </c>
      <c r="H470" s="63" t="s">
        <v>214</v>
      </c>
      <c r="I470" s="63"/>
      <c r="J470" s="53">
        <f t="shared" si="237"/>
        <v>0</v>
      </c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5"/>
      <c r="CH470" s="117"/>
      <c r="CI470" s="19"/>
      <c r="CK470" s="46">
        <f t="shared" si="232"/>
        <v>0</v>
      </c>
    </row>
    <row r="471" spans="1:89" s="46" customFormat="1" ht="14.1" customHeight="1" x14ac:dyDescent="0.3">
      <c r="A471" s="47">
        <f t="shared" si="244"/>
        <v>470</v>
      </c>
      <c r="B471" s="61"/>
      <c r="C471" s="118"/>
      <c r="D471" s="120" t="s">
        <v>195</v>
      </c>
      <c r="E471" s="86" t="s">
        <v>30</v>
      </c>
      <c r="F471" s="79"/>
      <c r="G471" s="61"/>
      <c r="H471" s="61"/>
      <c r="I471" s="61"/>
      <c r="J471" s="53">
        <f t="shared" si="237"/>
        <v>0</v>
      </c>
      <c r="K471" s="77">
        <f>SUM(K472,K479)</f>
        <v>0</v>
      </c>
      <c r="L471" s="77">
        <f t="shared" ref="L471:BW471" si="253">SUM(L472,L479)</f>
        <v>0</v>
      </c>
      <c r="M471" s="77">
        <f t="shared" si="253"/>
        <v>0</v>
      </c>
      <c r="N471" s="77">
        <f t="shared" si="253"/>
        <v>0</v>
      </c>
      <c r="O471" s="77">
        <f t="shared" si="253"/>
        <v>0</v>
      </c>
      <c r="P471" s="77">
        <f t="shared" si="253"/>
        <v>0</v>
      </c>
      <c r="Q471" s="77">
        <f t="shared" si="253"/>
        <v>0</v>
      </c>
      <c r="R471" s="77">
        <f t="shared" si="253"/>
        <v>0</v>
      </c>
      <c r="S471" s="77">
        <f t="shared" si="253"/>
        <v>0</v>
      </c>
      <c r="T471" s="77">
        <f t="shared" si="253"/>
        <v>0</v>
      </c>
      <c r="U471" s="77">
        <f t="shared" si="253"/>
        <v>0</v>
      </c>
      <c r="V471" s="77">
        <f t="shared" si="253"/>
        <v>0</v>
      </c>
      <c r="W471" s="77">
        <f t="shared" si="253"/>
        <v>0</v>
      </c>
      <c r="X471" s="77">
        <f t="shared" si="253"/>
        <v>0</v>
      </c>
      <c r="Y471" s="77">
        <f t="shared" si="253"/>
        <v>0</v>
      </c>
      <c r="Z471" s="77">
        <f t="shared" si="253"/>
        <v>0</v>
      </c>
      <c r="AA471" s="77">
        <f t="shared" si="253"/>
        <v>0</v>
      </c>
      <c r="AB471" s="77">
        <f t="shared" si="253"/>
        <v>0</v>
      </c>
      <c r="AC471" s="77">
        <f t="shared" si="253"/>
        <v>0</v>
      </c>
      <c r="AD471" s="77">
        <f t="shared" si="253"/>
        <v>0</v>
      </c>
      <c r="AE471" s="77">
        <f t="shared" si="253"/>
        <v>0</v>
      </c>
      <c r="AF471" s="77">
        <f t="shared" si="253"/>
        <v>0</v>
      </c>
      <c r="AG471" s="77">
        <f t="shared" si="253"/>
        <v>0</v>
      </c>
      <c r="AH471" s="77">
        <f t="shared" si="253"/>
        <v>0</v>
      </c>
      <c r="AI471" s="77">
        <f t="shared" si="253"/>
        <v>0</v>
      </c>
      <c r="AJ471" s="77">
        <f t="shared" si="253"/>
        <v>0</v>
      </c>
      <c r="AK471" s="77">
        <f t="shared" si="253"/>
        <v>0</v>
      </c>
      <c r="AL471" s="77">
        <f t="shared" si="253"/>
        <v>0</v>
      </c>
      <c r="AM471" s="77">
        <f t="shared" si="253"/>
        <v>0</v>
      </c>
      <c r="AN471" s="77">
        <f t="shared" si="253"/>
        <v>0</v>
      </c>
      <c r="AO471" s="77">
        <f t="shared" si="253"/>
        <v>0</v>
      </c>
      <c r="AP471" s="77">
        <f t="shared" si="253"/>
        <v>0</v>
      </c>
      <c r="AQ471" s="77">
        <f t="shared" si="253"/>
        <v>0</v>
      </c>
      <c r="AR471" s="77">
        <f t="shared" si="253"/>
        <v>0</v>
      </c>
      <c r="AS471" s="77">
        <f t="shared" si="253"/>
        <v>0</v>
      </c>
      <c r="AT471" s="77">
        <f t="shared" si="253"/>
        <v>0</v>
      </c>
      <c r="AU471" s="77">
        <f t="shared" si="253"/>
        <v>0</v>
      </c>
      <c r="AV471" s="77">
        <f t="shared" si="253"/>
        <v>0</v>
      </c>
      <c r="AW471" s="77">
        <f t="shared" si="253"/>
        <v>0</v>
      </c>
      <c r="AX471" s="77">
        <f t="shared" si="253"/>
        <v>0</v>
      </c>
      <c r="AY471" s="77">
        <f t="shared" si="253"/>
        <v>0</v>
      </c>
      <c r="AZ471" s="77">
        <f t="shared" si="253"/>
        <v>0</v>
      </c>
      <c r="BA471" s="77">
        <f t="shared" si="253"/>
        <v>0</v>
      </c>
      <c r="BB471" s="77">
        <f t="shared" si="253"/>
        <v>0</v>
      </c>
      <c r="BC471" s="77">
        <f t="shared" si="253"/>
        <v>0</v>
      </c>
      <c r="BD471" s="77">
        <f t="shared" si="253"/>
        <v>0</v>
      </c>
      <c r="BE471" s="77">
        <f t="shared" si="253"/>
        <v>0</v>
      </c>
      <c r="BF471" s="77">
        <f t="shared" si="253"/>
        <v>0</v>
      </c>
      <c r="BG471" s="77">
        <f t="shared" si="253"/>
        <v>0</v>
      </c>
      <c r="BH471" s="77">
        <f t="shared" si="253"/>
        <v>0</v>
      </c>
      <c r="BI471" s="77">
        <f t="shared" si="253"/>
        <v>0</v>
      </c>
      <c r="BJ471" s="77">
        <f t="shared" si="253"/>
        <v>0</v>
      </c>
      <c r="BK471" s="77">
        <f t="shared" si="253"/>
        <v>0</v>
      </c>
      <c r="BL471" s="77">
        <f t="shared" si="253"/>
        <v>0</v>
      </c>
      <c r="BM471" s="77">
        <f t="shared" si="253"/>
        <v>0</v>
      </c>
      <c r="BN471" s="77">
        <f t="shared" si="253"/>
        <v>0</v>
      </c>
      <c r="BO471" s="77">
        <f t="shared" si="253"/>
        <v>0</v>
      </c>
      <c r="BP471" s="77">
        <f t="shared" si="253"/>
        <v>0</v>
      </c>
      <c r="BQ471" s="77">
        <f t="shared" si="253"/>
        <v>0</v>
      </c>
      <c r="BR471" s="77">
        <f t="shared" si="253"/>
        <v>0</v>
      </c>
      <c r="BS471" s="77">
        <f t="shared" si="253"/>
        <v>0</v>
      </c>
      <c r="BT471" s="77">
        <f t="shared" si="253"/>
        <v>0</v>
      </c>
      <c r="BU471" s="77">
        <f t="shared" si="253"/>
        <v>0</v>
      </c>
      <c r="BV471" s="77">
        <f t="shared" si="253"/>
        <v>0</v>
      </c>
      <c r="BW471" s="77">
        <f t="shared" si="253"/>
        <v>0</v>
      </c>
      <c r="BX471" s="77">
        <f t="shared" ref="BX471:CF471" si="254">SUM(BX472,BX479)</f>
        <v>0</v>
      </c>
      <c r="BY471" s="77">
        <f t="shared" si="254"/>
        <v>0</v>
      </c>
      <c r="BZ471" s="77">
        <f t="shared" si="254"/>
        <v>0</v>
      </c>
      <c r="CA471" s="77">
        <f t="shared" si="254"/>
        <v>0</v>
      </c>
      <c r="CB471" s="77">
        <f t="shared" si="254"/>
        <v>0</v>
      </c>
      <c r="CC471" s="77">
        <f t="shared" si="254"/>
        <v>0</v>
      </c>
      <c r="CD471" s="77">
        <f t="shared" si="254"/>
        <v>0</v>
      </c>
      <c r="CE471" s="77">
        <f t="shared" si="254"/>
        <v>0</v>
      </c>
      <c r="CF471" s="77">
        <f t="shared" si="254"/>
        <v>0</v>
      </c>
      <c r="CG471" s="78">
        <f>SUM(CG472,CG479)</f>
        <v>0</v>
      </c>
      <c r="CH471" s="116"/>
      <c r="CI471" s="10"/>
      <c r="CK471" s="46">
        <v>1</v>
      </c>
    </row>
    <row r="472" spans="1:89" ht="14.1" customHeight="1" x14ac:dyDescent="0.3">
      <c r="A472" s="47">
        <f t="shared" si="244"/>
        <v>471</v>
      </c>
      <c r="B472" s="61"/>
      <c r="C472" s="118"/>
      <c r="D472" s="118"/>
      <c r="E472" s="79" t="s">
        <v>15</v>
      </c>
      <c r="F472" s="80" t="s">
        <v>36</v>
      </c>
      <c r="G472" s="61"/>
      <c r="H472" s="61"/>
      <c r="I472" s="61"/>
      <c r="J472" s="53">
        <f t="shared" si="237"/>
        <v>0</v>
      </c>
      <c r="K472" s="77">
        <f>SUM(K473,K476)</f>
        <v>0</v>
      </c>
      <c r="L472" s="77">
        <f t="shared" ref="L472:BW472" si="255">SUM(L473,L476)</f>
        <v>0</v>
      </c>
      <c r="M472" s="77">
        <f t="shared" si="255"/>
        <v>0</v>
      </c>
      <c r="N472" s="77">
        <f t="shared" si="255"/>
        <v>0</v>
      </c>
      <c r="O472" s="77">
        <f t="shared" si="255"/>
        <v>0</v>
      </c>
      <c r="P472" s="77">
        <f t="shared" si="255"/>
        <v>0</v>
      </c>
      <c r="Q472" s="77">
        <f t="shared" si="255"/>
        <v>0</v>
      </c>
      <c r="R472" s="77">
        <f t="shared" si="255"/>
        <v>0</v>
      </c>
      <c r="S472" s="77">
        <f t="shared" si="255"/>
        <v>0</v>
      </c>
      <c r="T472" s="77">
        <f t="shared" si="255"/>
        <v>0</v>
      </c>
      <c r="U472" s="77">
        <f t="shared" si="255"/>
        <v>0</v>
      </c>
      <c r="V472" s="77">
        <f t="shared" si="255"/>
        <v>0</v>
      </c>
      <c r="W472" s="77">
        <f t="shared" si="255"/>
        <v>0</v>
      </c>
      <c r="X472" s="77">
        <f t="shared" si="255"/>
        <v>0</v>
      </c>
      <c r="Y472" s="77">
        <f t="shared" si="255"/>
        <v>0</v>
      </c>
      <c r="Z472" s="77">
        <f t="shared" si="255"/>
        <v>0</v>
      </c>
      <c r="AA472" s="77">
        <f t="shared" si="255"/>
        <v>0</v>
      </c>
      <c r="AB472" s="77">
        <f t="shared" si="255"/>
        <v>0</v>
      </c>
      <c r="AC472" s="77">
        <f t="shared" si="255"/>
        <v>0</v>
      </c>
      <c r="AD472" s="77">
        <f t="shared" si="255"/>
        <v>0</v>
      </c>
      <c r="AE472" s="77">
        <f t="shared" si="255"/>
        <v>0</v>
      </c>
      <c r="AF472" s="77">
        <f t="shared" si="255"/>
        <v>0</v>
      </c>
      <c r="AG472" s="77">
        <f t="shared" si="255"/>
        <v>0</v>
      </c>
      <c r="AH472" s="77">
        <f t="shared" si="255"/>
        <v>0</v>
      </c>
      <c r="AI472" s="77">
        <f t="shared" si="255"/>
        <v>0</v>
      </c>
      <c r="AJ472" s="77">
        <f t="shared" si="255"/>
        <v>0</v>
      </c>
      <c r="AK472" s="77">
        <f t="shared" si="255"/>
        <v>0</v>
      </c>
      <c r="AL472" s="77">
        <f t="shared" si="255"/>
        <v>0</v>
      </c>
      <c r="AM472" s="77">
        <f t="shared" si="255"/>
        <v>0</v>
      </c>
      <c r="AN472" s="77">
        <f t="shared" si="255"/>
        <v>0</v>
      </c>
      <c r="AO472" s="77">
        <f t="shared" si="255"/>
        <v>0</v>
      </c>
      <c r="AP472" s="77">
        <f t="shared" si="255"/>
        <v>0</v>
      </c>
      <c r="AQ472" s="77">
        <f t="shared" si="255"/>
        <v>0</v>
      </c>
      <c r="AR472" s="77">
        <f t="shared" si="255"/>
        <v>0</v>
      </c>
      <c r="AS472" s="77">
        <f t="shared" si="255"/>
        <v>0</v>
      </c>
      <c r="AT472" s="77">
        <f t="shared" si="255"/>
        <v>0</v>
      </c>
      <c r="AU472" s="77">
        <f t="shared" si="255"/>
        <v>0</v>
      </c>
      <c r="AV472" s="77">
        <f t="shared" si="255"/>
        <v>0</v>
      </c>
      <c r="AW472" s="77">
        <f t="shared" si="255"/>
        <v>0</v>
      </c>
      <c r="AX472" s="77">
        <f t="shared" si="255"/>
        <v>0</v>
      </c>
      <c r="AY472" s="77">
        <f t="shared" si="255"/>
        <v>0</v>
      </c>
      <c r="AZ472" s="77">
        <f t="shared" si="255"/>
        <v>0</v>
      </c>
      <c r="BA472" s="77">
        <f t="shared" si="255"/>
        <v>0</v>
      </c>
      <c r="BB472" s="77">
        <f t="shared" si="255"/>
        <v>0</v>
      </c>
      <c r="BC472" s="77">
        <f t="shared" si="255"/>
        <v>0</v>
      </c>
      <c r="BD472" s="77">
        <f t="shared" si="255"/>
        <v>0</v>
      </c>
      <c r="BE472" s="77">
        <f t="shared" si="255"/>
        <v>0</v>
      </c>
      <c r="BF472" s="77">
        <f t="shared" si="255"/>
        <v>0</v>
      </c>
      <c r="BG472" s="77">
        <f t="shared" si="255"/>
        <v>0</v>
      </c>
      <c r="BH472" s="77">
        <f t="shared" si="255"/>
        <v>0</v>
      </c>
      <c r="BI472" s="77">
        <f t="shared" si="255"/>
        <v>0</v>
      </c>
      <c r="BJ472" s="77">
        <f t="shared" si="255"/>
        <v>0</v>
      </c>
      <c r="BK472" s="77">
        <f t="shared" si="255"/>
        <v>0</v>
      </c>
      <c r="BL472" s="77">
        <f t="shared" si="255"/>
        <v>0</v>
      </c>
      <c r="BM472" s="77">
        <f t="shared" si="255"/>
        <v>0</v>
      </c>
      <c r="BN472" s="77">
        <f t="shared" si="255"/>
        <v>0</v>
      </c>
      <c r="BO472" s="77">
        <f t="shared" si="255"/>
        <v>0</v>
      </c>
      <c r="BP472" s="77">
        <f t="shared" si="255"/>
        <v>0</v>
      </c>
      <c r="BQ472" s="77">
        <f t="shared" si="255"/>
        <v>0</v>
      </c>
      <c r="BR472" s="77">
        <f t="shared" si="255"/>
        <v>0</v>
      </c>
      <c r="BS472" s="77">
        <f t="shared" si="255"/>
        <v>0</v>
      </c>
      <c r="BT472" s="77">
        <f t="shared" si="255"/>
        <v>0</v>
      </c>
      <c r="BU472" s="77">
        <f t="shared" si="255"/>
        <v>0</v>
      </c>
      <c r="BV472" s="77">
        <f t="shared" si="255"/>
        <v>0</v>
      </c>
      <c r="BW472" s="77">
        <f t="shared" si="255"/>
        <v>0</v>
      </c>
      <c r="BX472" s="77">
        <f t="shared" ref="BX472:CF472" si="256">SUM(BX473,BX476)</f>
        <v>0</v>
      </c>
      <c r="BY472" s="77">
        <f t="shared" si="256"/>
        <v>0</v>
      </c>
      <c r="BZ472" s="77">
        <f t="shared" si="256"/>
        <v>0</v>
      </c>
      <c r="CA472" s="77">
        <f t="shared" si="256"/>
        <v>0</v>
      </c>
      <c r="CB472" s="77">
        <f t="shared" si="256"/>
        <v>0</v>
      </c>
      <c r="CC472" s="77">
        <f t="shared" si="256"/>
        <v>0</v>
      </c>
      <c r="CD472" s="77">
        <f t="shared" si="256"/>
        <v>0</v>
      </c>
      <c r="CE472" s="77">
        <f t="shared" si="256"/>
        <v>0</v>
      </c>
      <c r="CF472" s="77">
        <f t="shared" si="256"/>
        <v>0</v>
      </c>
      <c r="CG472" s="78">
        <f>SUM(CG473,CG476)</f>
        <v>0</v>
      </c>
      <c r="CH472" s="117"/>
      <c r="CI472" s="19"/>
      <c r="CK472" s="46">
        <f t="shared" ref="CK472:CK477" si="257">IF(J473&gt;0,1,0)</f>
        <v>0</v>
      </c>
    </row>
    <row r="473" spans="1:89" ht="14.1" customHeight="1" x14ac:dyDescent="0.3">
      <c r="A473" s="47">
        <f t="shared" si="244"/>
        <v>472</v>
      </c>
      <c r="B473" s="63"/>
      <c r="C473" s="119"/>
      <c r="D473" s="119"/>
      <c r="E473" s="79"/>
      <c r="F473" s="68" t="s">
        <v>35</v>
      </c>
      <c r="G473" s="113" t="s">
        <v>212</v>
      </c>
      <c r="H473" s="63"/>
      <c r="I473" s="63"/>
      <c r="J473" s="53">
        <f t="shared" si="237"/>
        <v>0</v>
      </c>
      <c r="K473" s="66">
        <f>SUM(K474:K475)</f>
        <v>0</v>
      </c>
      <c r="L473" s="66">
        <f t="shared" ref="L473:BW473" si="258">SUM(L474:L475)</f>
        <v>0</v>
      </c>
      <c r="M473" s="66">
        <f t="shared" si="258"/>
        <v>0</v>
      </c>
      <c r="N473" s="66">
        <f t="shared" si="258"/>
        <v>0</v>
      </c>
      <c r="O473" s="66">
        <f t="shared" si="258"/>
        <v>0</v>
      </c>
      <c r="P473" s="66">
        <f t="shared" si="258"/>
        <v>0</v>
      </c>
      <c r="Q473" s="66">
        <f t="shared" si="258"/>
        <v>0</v>
      </c>
      <c r="R473" s="66">
        <f t="shared" si="258"/>
        <v>0</v>
      </c>
      <c r="S473" s="66">
        <f t="shared" si="258"/>
        <v>0</v>
      </c>
      <c r="T473" s="66">
        <f t="shared" si="258"/>
        <v>0</v>
      </c>
      <c r="U473" s="66">
        <f t="shared" si="258"/>
        <v>0</v>
      </c>
      <c r="V473" s="66">
        <f t="shared" si="258"/>
        <v>0</v>
      </c>
      <c r="W473" s="66">
        <f t="shared" si="258"/>
        <v>0</v>
      </c>
      <c r="X473" s="66">
        <f t="shared" si="258"/>
        <v>0</v>
      </c>
      <c r="Y473" s="66">
        <f t="shared" si="258"/>
        <v>0</v>
      </c>
      <c r="Z473" s="66">
        <f t="shared" si="258"/>
        <v>0</v>
      </c>
      <c r="AA473" s="66">
        <f t="shared" si="258"/>
        <v>0</v>
      </c>
      <c r="AB473" s="66">
        <f t="shared" si="258"/>
        <v>0</v>
      </c>
      <c r="AC473" s="66">
        <f t="shared" si="258"/>
        <v>0</v>
      </c>
      <c r="AD473" s="66">
        <f t="shared" si="258"/>
        <v>0</v>
      </c>
      <c r="AE473" s="66">
        <f t="shared" si="258"/>
        <v>0</v>
      </c>
      <c r="AF473" s="66">
        <f t="shared" si="258"/>
        <v>0</v>
      </c>
      <c r="AG473" s="66">
        <f t="shared" si="258"/>
        <v>0</v>
      </c>
      <c r="AH473" s="66">
        <f t="shared" si="258"/>
        <v>0</v>
      </c>
      <c r="AI473" s="66">
        <f t="shared" si="258"/>
        <v>0</v>
      </c>
      <c r="AJ473" s="66">
        <f t="shared" si="258"/>
        <v>0</v>
      </c>
      <c r="AK473" s="66">
        <f t="shared" si="258"/>
        <v>0</v>
      </c>
      <c r="AL473" s="66">
        <f t="shared" si="258"/>
        <v>0</v>
      </c>
      <c r="AM473" s="66">
        <f t="shared" si="258"/>
        <v>0</v>
      </c>
      <c r="AN473" s="66">
        <f t="shared" si="258"/>
        <v>0</v>
      </c>
      <c r="AO473" s="66">
        <f t="shared" si="258"/>
        <v>0</v>
      </c>
      <c r="AP473" s="66">
        <f t="shared" si="258"/>
        <v>0</v>
      </c>
      <c r="AQ473" s="66">
        <f t="shared" si="258"/>
        <v>0</v>
      </c>
      <c r="AR473" s="66">
        <f t="shared" si="258"/>
        <v>0</v>
      </c>
      <c r="AS473" s="66">
        <f t="shared" si="258"/>
        <v>0</v>
      </c>
      <c r="AT473" s="66">
        <f t="shared" si="258"/>
        <v>0</v>
      </c>
      <c r="AU473" s="66">
        <f t="shared" si="258"/>
        <v>0</v>
      </c>
      <c r="AV473" s="66">
        <f t="shared" si="258"/>
        <v>0</v>
      </c>
      <c r="AW473" s="66">
        <f t="shared" si="258"/>
        <v>0</v>
      </c>
      <c r="AX473" s="66">
        <f t="shared" si="258"/>
        <v>0</v>
      </c>
      <c r="AY473" s="66">
        <f t="shared" si="258"/>
        <v>0</v>
      </c>
      <c r="AZ473" s="66">
        <f t="shared" si="258"/>
        <v>0</v>
      </c>
      <c r="BA473" s="66">
        <f t="shared" si="258"/>
        <v>0</v>
      </c>
      <c r="BB473" s="66">
        <f t="shared" si="258"/>
        <v>0</v>
      </c>
      <c r="BC473" s="66">
        <f t="shared" si="258"/>
        <v>0</v>
      </c>
      <c r="BD473" s="66">
        <f t="shared" si="258"/>
        <v>0</v>
      </c>
      <c r="BE473" s="66">
        <f t="shared" si="258"/>
        <v>0</v>
      </c>
      <c r="BF473" s="66">
        <f t="shared" si="258"/>
        <v>0</v>
      </c>
      <c r="BG473" s="66">
        <f t="shared" si="258"/>
        <v>0</v>
      </c>
      <c r="BH473" s="66">
        <f t="shared" si="258"/>
        <v>0</v>
      </c>
      <c r="BI473" s="66">
        <f t="shared" si="258"/>
        <v>0</v>
      </c>
      <c r="BJ473" s="66">
        <f t="shared" si="258"/>
        <v>0</v>
      </c>
      <c r="BK473" s="66">
        <f t="shared" si="258"/>
        <v>0</v>
      </c>
      <c r="BL473" s="66">
        <f t="shared" si="258"/>
        <v>0</v>
      </c>
      <c r="BM473" s="66">
        <f t="shared" si="258"/>
        <v>0</v>
      </c>
      <c r="BN473" s="66">
        <f t="shared" si="258"/>
        <v>0</v>
      </c>
      <c r="BO473" s="66">
        <f t="shared" si="258"/>
        <v>0</v>
      </c>
      <c r="BP473" s="66">
        <f t="shared" si="258"/>
        <v>0</v>
      </c>
      <c r="BQ473" s="66">
        <f t="shared" si="258"/>
        <v>0</v>
      </c>
      <c r="BR473" s="66">
        <f t="shared" si="258"/>
        <v>0</v>
      </c>
      <c r="BS473" s="66">
        <f t="shared" si="258"/>
        <v>0</v>
      </c>
      <c r="BT473" s="66">
        <f t="shared" si="258"/>
        <v>0</v>
      </c>
      <c r="BU473" s="66">
        <f t="shared" si="258"/>
        <v>0</v>
      </c>
      <c r="BV473" s="66">
        <f t="shared" si="258"/>
        <v>0</v>
      </c>
      <c r="BW473" s="66">
        <f t="shared" si="258"/>
        <v>0</v>
      </c>
      <c r="BX473" s="66">
        <f t="shared" ref="BX473:CF473" si="259">SUM(BX474:BX475)</f>
        <v>0</v>
      </c>
      <c r="BY473" s="66">
        <f t="shared" si="259"/>
        <v>0</v>
      </c>
      <c r="BZ473" s="66">
        <f t="shared" si="259"/>
        <v>0</v>
      </c>
      <c r="CA473" s="66">
        <f t="shared" si="259"/>
        <v>0</v>
      </c>
      <c r="CB473" s="66">
        <f t="shared" si="259"/>
        <v>0</v>
      </c>
      <c r="CC473" s="66">
        <f t="shared" si="259"/>
        <v>0</v>
      </c>
      <c r="CD473" s="66">
        <f t="shared" si="259"/>
        <v>0</v>
      </c>
      <c r="CE473" s="66">
        <f t="shared" si="259"/>
        <v>0</v>
      </c>
      <c r="CF473" s="66">
        <f t="shared" si="259"/>
        <v>0</v>
      </c>
      <c r="CG473" s="67">
        <f>SUM(CG474:CG475)</f>
        <v>0</v>
      </c>
      <c r="CH473" s="117"/>
      <c r="CI473" s="19"/>
      <c r="CK473" s="46">
        <f t="shared" si="257"/>
        <v>0</v>
      </c>
    </row>
    <row r="474" spans="1:89" ht="14.1" customHeight="1" x14ac:dyDescent="0.3">
      <c r="A474" s="47">
        <f t="shared" si="244"/>
        <v>473</v>
      </c>
      <c r="B474" s="63"/>
      <c r="C474" s="119"/>
      <c r="D474" s="119"/>
      <c r="E474" s="63"/>
      <c r="F474" s="68"/>
      <c r="G474" s="63" t="s">
        <v>37</v>
      </c>
      <c r="H474" s="113" t="s">
        <v>213</v>
      </c>
      <c r="I474" s="63"/>
      <c r="J474" s="53">
        <f t="shared" si="237"/>
        <v>0</v>
      </c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5"/>
      <c r="CH474" s="117"/>
      <c r="CI474" s="19"/>
      <c r="CK474" s="46">
        <f t="shared" si="257"/>
        <v>0</v>
      </c>
    </row>
    <row r="475" spans="1:89" ht="14.1" customHeight="1" x14ac:dyDescent="0.3">
      <c r="A475" s="47">
        <f t="shared" si="244"/>
        <v>474</v>
      </c>
      <c r="B475" s="63"/>
      <c r="C475" s="119"/>
      <c r="D475" s="119"/>
      <c r="E475" s="63"/>
      <c r="F475" s="68"/>
      <c r="G475" s="63" t="s">
        <v>50</v>
      </c>
      <c r="H475" s="113" t="s">
        <v>214</v>
      </c>
      <c r="I475" s="63"/>
      <c r="J475" s="53">
        <f t="shared" si="237"/>
        <v>0</v>
      </c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5"/>
      <c r="CH475" s="117"/>
      <c r="CI475" s="19"/>
      <c r="CK475" s="46">
        <f t="shared" si="257"/>
        <v>0</v>
      </c>
    </row>
    <row r="476" spans="1:89" ht="14.1" customHeight="1" x14ac:dyDescent="0.3">
      <c r="A476" s="47">
        <f t="shared" si="244"/>
        <v>475</v>
      </c>
      <c r="B476" s="63"/>
      <c r="C476" s="119"/>
      <c r="D476" s="119"/>
      <c r="E476" s="63"/>
      <c r="F476" s="68" t="s">
        <v>47</v>
      </c>
      <c r="G476" s="113" t="s">
        <v>215</v>
      </c>
      <c r="H476" s="63"/>
      <c r="I476" s="63"/>
      <c r="J476" s="53">
        <f t="shared" si="237"/>
        <v>0</v>
      </c>
      <c r="K476" s="66">
        <f>SUM(K477:K478)</f>
        <v>0</v>
      </c>
      <c r="L476" s="66">
        <f t="shared" ref="L476:BW476" si="260">SUM(L477:L478)</f>
        <v>0</v>
      </c>
      <c r="M476" s="66">
        <f t="shared" si="260"/>
        <v>0</v>
      </c>
      <c r="N476" s="66">
        <f t="shared" si="260"/>
        <v>0</v>
      </c>
      <c r="O476" s="66">
        <f t="shared" si="260"/>
        <v>0</v>
      </c>
      <c r="P476" s="66">
        <f t="shared" si="260"/>
        <v>0</v>
      </c>
      <c r="Q476" s="66">
        <f t="shared" si="260"/>
        <v>0</v>
      </c>
      <c r="R476" s="66">
        <f t="shared" si="260"/>
        <v>0</v>
      </c>
      <c r="S476" s="66">
        <f t="shared" si="260"/>
        <v>0</v>
      </c>
      <c r="T476" s="66">
        <f t="shared" si="260"/>
        <v>0</v>
      </c>
      <c r="U476" s="66">
        <f t="shared" si="260"/>
        <v>0</v>
      </c>
      <c r="V476" s="66">
        <f t="shared" si="260"/>
        <v>0</v>
      </c>
      <c r="W476" s="66">
        <f t="shared" si="260"/>
        <v>0</v>
      </c>
      <c r="X476" s="66">
        <f t="shared" si="260"/>
        <v>0</v>
      </c>
      <c r="Y476" s="66">
        <f t="shared" si="260"/>
        <v>0</v>
      </c>
      <c r="Z476" s="66">
        <f t="shared" si="260"/>
        <v>0</v>
      </c>
      <c r="AA476" s="66">
        <f t="shared" si="260"/>
        <v>0</v>
      </c>
      <c r="AB476" s="66">
        <f t="shared" si="260"/>
        <v>0</v>
      </c>
      <c r="AC476" s="66">
        <f t="shared" si="260"/>
        <v>0</v>
      </c>
      <c r="AD476" s="66">
        <f t="shared" si="260"/>
        <v>0</v>
      </c>
      <c r="AE476" s="66">
        <f t="shared" si="260"/>
        <v>0</v>
      </c>
      <c r="AF476" s="66">
        <f t="shared" si="260"/>
        <v>0</v>
      </c>
      <c r="AG476" s="66">
        <f t="shared" si="260"/>
        <v>0</v>
      </c>
      <c r="AH476" s="66">
        <f t="shared" si="260"/>
        <v>0</v>
      </c>
      <c r="AI476" s="66">
        <f t="shared" si="260"/>
        <v>0</v>
      </c>
      <c r="AJ476" s="66">
        <f t="shared" si="260"/>
        <v>0</v>
      </c>
      <c r="AK476" s="66">
        <f t="shared" si="260"/>
        <v>0</v>
      </c>
      <c r="AL476" s="66">
        <f t="shared" si="260"/>
        <v>0</v>
      </c>
      <c r="AM476" s="66">
        <f t="shared" si="260"/>
        <v>0</v>
      </c>
      <c r="AN476" s="66">
        <f t="shared" si="260"/>
        <v>0</v>
      </c>
      <c r="AO476" s="66">
        <f t="shared" si="260"/>
        <v>0</v>
      </c>
      <c r="AP476" s="66">
        <f t="shared" si="260"/>
        <v>0</v>
      </c>
      <c r="AQ476" s="66">
        <f t="shared" si="260"/>
        <v>0</v>
      </c>
      <c r="AR476" s="66">
        <f t="shared" si="260"/>
        <v>0</v>
      </c>
      <c r="AS476" s="66">
        <f t="shared" si="260"/>
        <v>0</v>
      </c>
      <c r="AT476" s="66">
        <f t="shared" si="260"/>
        <v>0</v>
      </c>
      <c r="AU476" s="66">
        <f t="shared" si="260"/>
        <v>0</v>
      </c>
      <c r="AV476" s="66">
        <f t="shared" si="260"/>
        <v>0</v>
      </c>
      <c r="AW476" s="66">
        <f t="shared" si="260"/>
        <v>0</v>
      </c>
      <c r="AX476" s="66">
        <f t="shared" si="260"/>
        <v>0</v>
      </c>
      <c r="AY476" s="66">
        <f t="shared" si="260"/>
        <v>0</v>
      </c>
      <c r="AZ476" s="66">
        <f t="shared" si="260"/>
        <v>0</v>
      </c>
      <c r="BA476" s="66">
        <f t="shared" si="260"/>
        <v>0</v>
      </c>
      <c r="BB476" s="66">
        <f t="shared" si="260"/>
        <v>0</v>
      </c>
      <c r="BC476" s="66">
        <f t="shared" si="260"/>
        <v>0</v>
      </c>
      <c r="BD476" s="66">
        <f t="shared" si="260"/>
        <v>0</v>
      </c>
      <c r="BE476" s="66">
        <f t="shared" si="260"/>
        <v>0</v>
      </c>
      <c r="BF476" s="66">
        <f t="shared" si="260"/>
        <v>0</v>
      </c>
      <c r="BG476" s="66">
        <f t="shared" si="260"/>
        <v>0</v>
      </c>
      <c r="BH476" s="66">
        <f t="shared" si="260"/>
        <v>0</v>
      </c>
      <c r="BI476" s="66">
        <f t="shared" si="260"/>
        <v>0</v>
      </c>
      <c r="BJ476" s="66">
        <f t="shared" si="260"/>
        <v>0</v>
      </c>
      <c r="BK476" s="66">
        <f t="shared" si="260"/>
        <v>0</v>
      </c>
      <c r="BL476" s="66">
        <f t="shared" si="260"/>
        <v>0</v>
      </c>
      <c r="BM476" s="66">
        <f t="shared" si="260"/>
        <v>0</v>
      </c>
      <c r="BN476" s="66">
        <f t="shared" si="260"/>
        <v>0</v>
      </c>
      <c r="BO476" s="66">
        <f t="shared" si="260"/>
        <v>0</v>
      </c>
      <c r="BP476" s="66">
        <f t="shared" si="260"/>
        <v>0</v>
      </c>
      <c r="BQ476" s="66">
        <f t="shared" si="260"/>
        <v>0</v>
      </c>
      <c r="BR476" s="66">
        <f t="shared" si="260"/>
        <v>0</v>
      </c>
      <c r="BS476" s="66">
        <f t="shared" si="260"/>
        <v>0</v>
      </c>
      <c r="BT476" s="66">
        <f t="shared" si="260"/>
        <v>0</v>
      </c>
      <c r="BU476" s="66">
        <f t="shared" si="260"/>
        <v>0</v>
      </c>
      <c r="BV476" s="66">
        <f t="shared" si="260"/>
        <v>0</v>
      </c>
      <c r="BW476" s="66">
        <f t="shared" si="260"/>
        <v>0</v>
      </c>
      <c r="BX476" s="66">
        <f t="shared" ref="BX476:CF476" si="261">SUM(BX477:BX478)</f>
        <v>0</v>
      </c>
      <c r="BY476" s="66">
        <f t="shared" si="261"/>
        <v>0</v>
      </c>
      <c r="BZ476" s="66">
        <f t="shared" si="261"/>
        <v>0</v>
      </c>
      <c r="CA476" s="66">
        <f t="shared" si="261"/>
        <v>0</v>
      </c>
      <c r="CB476" s="66">
        <f t="shared" si="261"/>
        <v>0</v>
      </c>
      <c r="CC476" s="66">
        <f t="shared" si="261"/>
        <v>0</v>
      </c>
      <c r="CD476" s="66">
        <f t="shared" si="261"/>
        <v>0</v>
      </c>
      <c r="CE476" s="66">
        <f t="shared" si="261"/>
        <v>0</v>
      </c>
      <c r="CF476" s="66">
        <f t="shared" si="261"/>
        <v>0</v>
      </c>
      <c r="CG476" s="67">
        <f>SUM(CG477:CG478)</f>
        <v>0</v>
      </c>
      <c r="CH476" s="117"/>
      <c r="CI476" s="19"/>
      <c r="CK476" s="46">
        <f t="shared" si="257"/>
        <v>0</v>
      </c>
    </row>
    <row r="477" spans="1:89" ht="14.1" customHeight="1" x14ac:dyDescent="0.3">
      <c r="A477" s="47">
        <f t="shared" si="244"/>
        <v>476</v>
      </c>
      <c r="B477" s="63"/>
      <c r="C477" s="119"/>
      <c r="D477" s="119"/>
      <c r="E477" s="63"/>
      <c r="F477" s="68"/>
      <c r="G477" s="63" t="s">
        <v>37</v>
      </c>
      <c r="H477" s="63" t="s">
        <v>213</v>
      </c>
      <c r="I477" s="63"/>
      <c r="J477" s="53">
        <f t="shared" si="237"/>
        <v>0</v>
      </c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5"/>
      <c r="CH477" s="117"/>
      <c r="CI477" s="19"/>
      <c r="CK477" s="46">
        <f t="shared" si="257"/>
        <v>0</v>
      </c>
    </row>
    <row r="478" spans="1:89" ht="12.75" customHeight="1" x14ac:dyDescent="0.3">
      <c r="A478" s="47">
        <f t="shared" si="244"/>
        <v>477</v>
      </c>
      <c r="B478" s="63"/>
      <c r="C478" s="119"/>
      <c r="D478" s="119"/>
      <c r="E478" s="63"/>
      <c r="F478" s="68"/>
      <c r="G478" s="63" t="s">
        <v>50</v>
      </c>
      <c r="H478" s="63" t="s">
        <v>214</v>
      </c>
      <c r="I478" s="63"/>
      <c r="J478" s="53">
        <f t="shared" si="237"/>
        <v>0</v>
      </c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5"/>
      <c r="CH478" s="117"/>
      <c r="CI478" s="19"/>
      <c r="CK478" s="46"/>
    </row>
    <row r="479" spans="1:89" ht="14.1" customHeight="1" x14ac:dyDescent="0.3">
      <c r="A479" s="47">
        <f t="shared" si="244"/>
        <v>478</v>
      </c>
      <c r="B479" s="61"/>
      <c r="C479" s="118"/>
      <c r="D479" s="118"/>
      <c r="E479" s="79" t="s">
        <v>17</v>
      </c>
      <c r="F479" s="80" t="s">
        <v>48</v>
      </c>
      <c r="G479" s="61"/>
      <c r="H479" s="61"/>
      <c r="I479" s="61"/>
      <c r="J479" s="53">
        <f t="shared" si="237"/>
        <v>0</v>
      </c>
      <c r="K479" s="77">
        <f>SUM(K480,K483)</f>
        <v>0</v>
      </c>
      <c r="L479" s="77">
        <f t="shared" ref="L479:BW479" si="262">SUM(L480,L483)</f>
        <v>0</v>
      </c>
      <c r="M479" s="77">
        <f t="shared" si="262"/>
        <v>0</v>
      </c>
      <c r="N479" s="77">
        <f t="shared" si="262"/>
        <v>0</v>
      </c>
      <c r="O479" s="77">
        <f t="shared" si="262"/>
        <v>0</v>
      </c>
      <c r="P479" s="77">
        <f t="shared" si="262"/>
        <v>0</v>
      </c>
      <c r="Q479" s="77">
        <f t="shared" si="262"/>
        <v>0</v>
      </c>
      <c r="R479" s="77">
        <f t="shared" si="262"/>
        <v>0</v>
      </c>
      <c r="S479" s="77">
        <f t="shared" si="262"/>
        <v>0</v>
      </c>
      <c r="T479" s="77">
        <f t="shared" si="262"/>
        <v>0</v>
      </c>
      <c r="U479" s="77">
        <f t="shared" si="262"/>
        <v>0</v>
      </c>
      <c r="V479" s="77">
        <f t="shared" si="262"/>
        <v>0</v>
      </c>
      <c r="W479" s="77">
        <f t="shared" si="262"/>
        <v>0</v>
      </c>
      <c r="X479" s="77">
        <f t="shared" si="262"/>
        <v>0</v>
      </c>
      <c r="Y479" s="77">
        <f t="shared" si="262"/>
        <v>0</v>
      </c>
      <c r="Z479" s="77">
        <f t="shared" si="262"/>
        <v>0</v>
      </c>
      <c r="AA479" s="77">
        <f t="shared" si="262"/>
        <v>0</v>
      </c>
      <c r="AB479" s="77">
        <f t="shared" si="262"/>
        <v>0</v>
      </c>
      <c r="AC479" s="77">
        <f t="shared" si="262"/>
        <v>0</v>
      </c>
      <c r="AD479" s="77">
        <f t="shared" si="262"/>
        <v>0</v>
      </c>
      <c r="AE479" s="77">
        <f t="shared" si="262"/>
        <v>0</v>
      </c>
      <c r="AF479" s="77">
        <f t="shared" si="262"/>
        <v>0</v>
      </c>
      <c r="AG479" s="77">
        <f t="shared" si="262"/>
        <v>0</v>
      </c>
      <c r="AH479" s="77">
        <f t="shared" si="262"/>
        <v>0</v>
      </c>
      <c r="AI479" s="77">
        <f t="shared" si="262"/>
        <v>0</v>
      </c>
      <c r="AJ479" s="77">
        <f t="shared" si="262"/>
        <v>0</v>
      </c>
      <c r="AK479" s="77">
        <f t="shared" si="262"/>
        <v>0</v>
      </c>
      <c r="AL479" s="77">
        <f t="shared" si="262"/>
        <v>0</v>
      </c>
      <c r="AM479" s="77">
        <f t="shared" si="262"/>
        <v>0</v>
      </c>
      <c r="AN479" s="77">
        <f t="shared" si="262"/>
        <v>0</v>
      </c>
      <c r="AO479" s="77">
        <f t="shared" si="262"/>
        <v>0</v>
      </c>
      <c r="AP479" s="77">
        <f t="shared" si="262"/>
        <v>0</v>
      </c>
      <c r="AQ479" s="77">
        <f t="shared" si="262"/>
        <v>0</v>
      </c>
      <c r="AR479" s="77">
        <f t="shared" si="262"/>
        <v>0</v>
      </c>
      <c r="AS479" s="77">
        <f t="shared" si="262"/>
        <v>0</v>
      </c>
      <c r="AT479" s="77">
        <f t="shared" si="262"/>
        <v>0</v>
      </c>
      <c r="AU479" s="77">
        <f t="shared" si="262"/>
        <v>0</v>
      </c>
      <c r="AV479" s="77">
        <f t="shared" si="262"/>
        <v>0</v>
      </c>
      <c r="AW479" s="77">
        <f t="shared" si="262"/>
        <v>0</v>
      </c>
      <c r="AX479" s="77">
        <f t="shared" si="262"/>
        <v>0</v>
      </c>
      <c r="AY479" s="77">
        <f t="shared" si="262"/>
        <v>0</v>
      </c>
      <c r="AZ479" s="77">
        <f t="shared" si="262"/>
        <v>0</v>
      </c>
      <c r="BA479" s="77">
        <f t="shared" si="262"/>
        <v>0</v>
      </c>
      <c r="BB479" s="77">
        <f t="shared" si="262"/>
        <v>0</v>
      </c>
      <c r="BC479" s="77">
        <f t="shared" si="262"/>
        <v>0</v>
      </c>
      <c r="BD479" s="77">
        <f t="shared" si="262"/>
        <v>0</v>
      </c>
      <c r="BE479" s="77">
        <f t="shared" si="262"/>
        <v>0</v>
      </c>
      <c r="BF479" s="77">
        <f t="shared" si="262"/>
        <v>0</v>
      </c>
      <c r="BG479" s="77">
        <f t="shared" si="262"/>
        <v>0</v>
      </c>
      <c r="BH479" s="77">
        <f t="shared" si="262"/>
        <v>0</v>
      </c>
      <c r="BI479" s="77">
        <f t="shared" si="262"/>
        <v>0</v>
      </c>
      <c r="BJ479" s="77">
        <f t="shared" si="262"/>
        <v>0</v>
      </c>
      <c r="BK479" s="77">
        <f t="shared" si="262"/>
        <v>0</v>
      </c>
      <c r="BL479" s="77">
        <f t="shared" si="262"/>
        <v>0</v>
      </c>
      <c r="BM479" s="77">
        <f t="shared" si="262"/>
        <v>0</v>
      </c>
      <c r="BN479" s="77">
        <f t="shared" si="262"/>
        <v>0</v>
      </c>
      <c r="BO479" s="77">
        <f t="shared" si="262"/>
        <v>0</v>
      </c>
      <c r="BP479" s="77">
        <f t="shared" si="262"/>
        <v>0</v>
      </c>
      <c r="BQ479" s="77">
        <f t="shared" si="262"/>
        <v>0</v>
      </c>
      <c r="BR479" s="77">
        <f t="shared" si="262"/>
        <v>0</v>
      </c>
      <c r="BS479" s="77">
        <f t="shared" si="262"/>
        <v>0</v>
      </c>
      <c r="BT479" s="77">
        <f t="shared" si="262"/>
        <v>0</v>
      </c>
      <c r="BU479" s="77">
        <f t="shared" si="262"/>
        <v>0</v>
      </c>
      <c r="BV479" s="77">
        <f t="shared" si="262"/>
        <v>0</v>
      </c>
      <c r="BW479" s="77">
        <f t="shared" si="262"/>
        <v>0</v>
      </c>
      <c r="BX479" s="77">
        <f t="shared" ref="BX479:CF479" si="263">SUM(BX480,BX483)</f>
        <v>0</v>
      </c>
      <c r="BY479" s="77">
        <f t="shared" si="263"/>
        <v>0</v>
      </c>
      <c r="BZ479" s="77">
        <f t="shared" si="263"/>
        <v>0</v>
      </c>
      <c r="CA479" s="77">
        <f t="shared" si="263"/>
        <v>0</v>
      </c>
      <c r="CB479" s="77">
        <f t="shared" si="263"/>
        <v>0</v>
      </c>
      <c r="CC479" s="77">
        <f t="shared" si="263"/>
        <v>0</v>
      </c>
      <c r="CD479" s="77">
        <f t="shared" si="263"/>
        <v>0</v>
      </c>
      <c r="CE479" s="77">
        <f t="shared" si="263"/>
        <v>0</v>
      </c>
      <c r="CF479" s="77">
        <f t="shared" si="263"/>
        <v>0</v>
      </c>
      <c r="CG479" s="78">
        <f>SUM(CG480,CG483)</f>
        <v>0</v>
      </c>
      <c r="CH479" s="117"/>
      <c r="CI479" s="19"/>
      <c r="CK479" s="46"/>
    </row>
    <row r="480" spans="1:89" ht="14.1" customHeight="1" x14ac:dyDescent="0.3">
      <c r="A480" s="47">
        <f t="shared" si="244"/>
        <v>479</v>
      </c>
      <c r="B480" s="63"/>
      <c r="C480" s="119"/>
      <c r="D480" s="119"/>
      <c r="E480" s="63"/>
      <c r="F480" s="68" t="s">
        <v>35</v>
      </c>
      <c r="G480" s="113" t="s">
        <v>212</v>
      </c>
      <c r="H480" s="63"/>
      <c r="I480" s="63"/>
      <c r="J480" s="53">
        <f t="shared" si="237"/>
        <v>0</v>
      </c>
      <c r="K480" s="66">
        <f>SUM(K481:K482)</f>
        <v>0</v>
      </c>
      <c r="L480" s="66">
        <f t="shared" ref="L480:BW480" si="264">SUM(L481:L482)</f>
        <v>0</v>
      </c>
      <c r="M480" s="66">
        <f t="shared" si="264"/>
        <v>0</v>
      </c>
      <c r="N480" s="66">
        <f t="shared" si="264"/>
        <v>0</v>
      </c>
      <c r="O480" s="66">
        <f t="shared" si="264"/>
        <v>0</v>
      </c>
      <c r="P480" s="66">
        <f t="shared" si="264"/>
        <v>0</v>
      </c>
      <c r="Q480" s="66">
        <f t="shared" si="264"/>
        <v>0</v>
      </c>
      <c r="R480" s="66">
        <f t="shared" si="264"/>
        <v>0</v>
      </c>
      <c r="S480" s="66">
        <f t="shared" si="264"/>
        <v>0</v>
      </c>
      <c r="T480" s="66">
        <f t="shared" si="264"/>
        <v>0</v>
      </c>
      <c r="U480" s="66">
        <f t="shared" si="264"/>
        <v>0</v>
      </c>
      <c r="V480" s="66">
        <f t="shared" si="264"/>
        <v>0</v>
      </c>
      <c r="W480" s="66">
        <f t="shared" si="264"/>
        <v>0</v>
      </c>
      <c r="X480" s="66">
        <f t="shared" si="264"/>
        <v>0</v>
      </c>
      <c r="Y480" s="66">
        <f t="shared" si="264"/>
        <v>0</v>
      </c>
      <c r="Z480" s="66">
        <f t="shared" si="264"/>
        <v>0</v>
      </c>
      <c r="AA480" s="66">
        <f t="shared" si="264"/>
        <v>0</v>
      </c>
      <c r="AB480" s="66">
        <f t="shared" si="264"/>
        <v>0</v>
      </c>
      <c r="AC480" s="66">
        <f t="shared" si="264"/>
        <v>0</v>
      </c>
      <c r="AD480" s="66">
        <f t="shared" si="264"/>
        <v>0</v>
      </c>
      <c r="AE480" s="66">
        <f t="shared" si="264"/>
        <v>0</v>
      </c>
      <c r="AF480" s="66">
        <f t="shared" si="264"/>
        <v>0</v>
      </c>
      <c r="AG480" s="66">
        <f t="shared" si="264"/>
        <v>0</v>
      </c>
      <c r="AH480" s="66">
        <f t="shared" si="264"/>
        <v>0</v>
      </c>
      <c r="AI480" s="66">
        <f t="shared" si="264"/>
        <v>0</v>
      </c>
      <c r="AJ480" s="66">
        <f t="shared" si="264"/>
        <v>0</v>
      </c>
      <c r="AK480" s="66">
        <f t="shared" si="264"/>
        <v>0</v>
      </c>
      <c r="AL480" s="66">
        <f t="shared" si="264"/>
        <v>0</v>
      </c>
      <c r="AM480" s="66">
        <f t="shared" si="264"/>
        <v>0</v>
      </c>
      <c r="AN480" s="66">
        <f t="shared" si="264"/>
        <v>0</v>
      </c>
      <c r="AO480" s="66">
        <f t="shared" si="264"/>
        <v>0</v>
      </c>
      <c r="AP480" s="66">
        <f t="shared" si="264"/>
        <v>0</v>
      </c>
      <c r="AQ480" s="66">
        <f t="shared" si="264"/>
        <v>0</v>
      </c>
      <c r="AR480" s="66">
        <f t="shared" si="264"/>
        <v>0</v>
      </c>
      <c r="AS480" s="66">
        <f t="shared" si="264"/>
        <v>0</v>
      </c>
      <c r="AT480" s="66">
        <f t="shared" si="264"/>
        <v>0</v>
      </c>
      <c r="AU480" s="66">
        <f t="shared" si="264"/>
        <v>0</v>
      </c>
      <c r="AV480" s="66">
        <f t="shared" si="264"/>
        <v>0</v>
      </c>
      <c r="AW480" s="66">
        <f t="shared" si="264"/>
        <v>0</v>
      </c>
      <c r="AX480" s="66">
        <f t="shared" si="264"/>
        <v>0</v>
      </c>
      <c r="AY480" s="66">
        <f t="shared" si="264"/>
        <v>0</v>
      </c>
      <c r="AZ480" s="66">
        <f t="shared" si="264"/>
        <v>0</v>
      </c>
      <c r="BA480" s="66">
        <f t="shared" si="264"/>
        <v>0</v>
      </c>
      <c r="BB480" s="66">
        <f t="shared" si="264"/>
        <v>0</v>
      </c>
      <c r="BC480" s="66">
        <f t="shared" si="264"/>
        <v>0</v>
      </c>
      <c r="BD480" s="66">
        <f t="shared" si="264"/>
        <v>0</v>
      </c>
      <c r="BE480" s="66">
        <f t="shared" si="264"/>
        <v>0</v>
      </c>
      <c r="BF480" s="66">
        <f t="shared" si="264"/>
        <v>0</v>
      </c>
      <c r="BG480" s="66">
        <f t="shared" si="264"/>
        <v>0</v>
      </c>
      <c r="BH480" s="66">
        <f t="shared" si="264"/>
        <v>0</v>
      </c>
      <c r="BI480" s="66">
        <f t="shared" si="264"/>
        <v>0</v>
      </c>
      <c r="BJ480" s="66">
        <f t="shared" si="264"/>
        <v>0</v>
      </c>
      <c r="BK480" s="66">
        <f t="shared" si="264"/>
        <v>0</v>
      </c>
      <c r="BL480" s="66">
        <f t="shared" si="264"/>
        <v>0</v>
      </c>
      <c r="BM480" s="66">
        <f t="shared" si="264"/>
        <v>0</v>
      </c>
      <c r="BN480" s="66">
        <f t="shared" si="264"/>
        <v>0</v>
      </c>
      <c r="BO480" s="66">
        <f t="shared" si="264"/>
        <v>0</v>
      </c>
      <c r="BP480" s="66">
        <f t="shared" si="264"/>
        <v>0</v>
      </c>
      <c r="BQ480" s="66">
        <f t="shared" si="264"/>
        <v>0</v>
      </c>
      <c r="BR480" s="66">
        <f t="shared" si="264"/>
        <v>0</v>
      </c>
      <c r="BS480" s="66">
        <f t="shared" si="264"/>
        <v>0</v>
      </c>
      <c r="BT480" s="66">
        <f t="shared" si="264"/>
        <v>0</v>
      </c>
      <c r="BU480" s="66">
        <f t="shared" si="264"/>
        <v>0</v>
      </c>
      <c r="BV480" s="66">
        <f t="shared" si="264"/>
        <v>0</v>
      </c>
      <c r="BW480" s="66">
        <f t="shared" si="264"/>
        <v>0</v>
      </c>
      <c r="BX480" s="66">
        <f t="shared" ref="BX480:CF480" si="265">SUM(BX481:BX482)</f>
        <v>0</v>
      </c>
      <c r="BY480" s="66">
        <f t="shared" si="265"/>
        <v>0</v>
      </c>
      <c r="BZ480" s="66">
        <f t="shared" si="265"/>
        <v>0</v>
      </c>
      <c r="CA480" s="66">
        <f t="shared" si="265"/>
        <v>0</v>
      </c>
      <c r="CB480" s="66">
        <f t="shared" si="265"/>
        <v>0</v>
      </c>
      <c r="CC480" s="66">
        <f t="shared" si="265"/>
        <v>0</v>
      </c>
      <c r="CD480" s="66">
        <f t="shared" si="265"/>
        <v>0</v>
      </c>
      <c r="CE480" s="66">
        <f t="shared" si="265"/>
        <v>0</v>
      </c>
      <c r="CF480" s="66">
        <f t="shared" si="265"/>
        <v>0</v>
      </c>
      <c r="CG480" s="67">
        <f>SUM(CG481:CG482)</f>
        <v>0</v>
      </c>
      <c r="CH480" s="18"/>
      <c r="CI480" s="19"/>
      <c r="CK480" s="46">
        <f>IF(J481&gt;0,1,0)</f>
        <v>0</v>
      </c>
    </row>
    <row r="481" spans="1:89" ht="14.1" customHeight="1" x14ac:dyDescent="0.3">
      <c r="A481" s="47">
        <f t="shared" si="244"/>
        <v>480</v>
      </c>
      <c r="B481" s="63"/>
      <c r="C481" s="119"/>
      <c r="D481" s="119"/>
      <c r="E481" s="63"/>
      <c r="F481" s="68"/>
      <c r="G481" s="63" t="s">
        <v>37</v>
      </c>
      <c r="H481" s="113" t="s">
        <v>213</v>
      </c>
      <c r="I481" s="63"/>
      <c r="J481" s="53">
        <f t="shared" si="237"/>
        <v>0</v>
      </c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5"/>
      <c r="CH481" s="18"/>
      <c r="CI481" s="19"/>
      <c r="CK481" s="56">
        <v>1</v>
      </c>
    </row>
    <row r="482" spans="1:89" ht="14.1" customHeight="1" x14ac:dyDescent="0.3">
      <c r="A482" s="47">
        <f t="shared" si="244"/>
        <v>481</v>
      </c>
      <c r="B482" s="63"/>
      <c r="C482" s="119"/>
      <c r="D482" s="119"/>
      <c r="E482" s="63"/>
      <c r="F482" s="68"/>
      <c r="G482" s="63" t="s">
        <v>50</v>
      </c>
      <c r="H482" s="113" t="s">
        <v>214</v>
      </c>
      <c r="I482" s="63"/>
      <c r="J482" s="53">
        <f t="shared" si="237"/>
        <v>0</v>
      </c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5"/>
      <c r="CH482" s="18"/>
      <c r="CI482" s="19"/>
    </row>
    <row r="483" spans="1:89" ht="14.1" customHeight="1" x14ac:dyDescent="0.3">
      <c r="A483" s="47">
        <f t="shared" si="244"/>
        <v>482</v>
      </c>
      <c r="B483" s="63"/>
      <c r="C483" s="119"/>
      <c r="D483" s="119"/>
      <c r="E483" s="63"/>
      <c r="F483" s="68" t="s">
        <v>47</v>
      </c>
      <c r="G483" s="113" t="s">
        <v>215</v>
      </c>
      <c r="H483" s="63"/>
      <c r="I483" s="63"/>
      <c r="J483" s="53">
        <f t="shared" si="237"/>
        <v>0</v>
      </c>
      <c r="K483" s="66">
        <f>SUM(K484:K485)</f>
        <v>0</v>
      </c>
      <c r="L483" s="66">
        <f t="shared" ref="L483:BW483" si="266">SUM(L484:L485)</f>
        <v>0</v>
      </c>
      <c r="M483" s="66">
        <f t="shared" si="266"/>
        <v>0</v>
      </c>
      <c r="N483" s="66">
        <f t="shared" si="266"/>
        <v>0</v>
      </c>
      <c r="O483" s="66">
        <f t="shared" si="266"/>
        <v>0</v>
      </c>
      <c r="P483" s="66">
        <f t="shared" si="266"/>
        <v>0</v>
      </c>
      <c r="Q483" s="66">
        <f t="shared" si="266"/>
        <v>0</v>
      </c>
      <c r="R483" s="66">
        <f t="shared" si="266"/>
        <v>0</v>
      </c>
      <c r="S483" s="66">
        <f t="shared" si="266"/>
        <v>0</v>
      </c>
      <c r="T483" s="66">
        <f t="shared" si="266"/>
        <v>0</v>
      </c>
      <c r="U483" s="66">
        <f t="shared" si="266"/>
        <v>0</v>
      </c>
      <c r="V483" s="66">
        <f t="shared" si="266"/>
        <v>0</v>
      </c>
      <c r="W483" s="66">
        <f t="shared" si="266"/>
        <v>0</v>
      </c>
      <c r="X483" s="66">
        <f t="shared" si="266"/>
        <v>0</v>
      </c>
      <c r="Y483" s="66">
        <f t="shared" si="266"/>
        <v>0</v>
      </c>
      <c r="Z483" s="66">
        <f t="shared" si="266"/>
        <v>0</v>
      </c>
      <c r="AA483" s="66">
        <f t="shared" si="266"/>
        <v>0</v>
      </c>
      <c r="AB483" s="66">
        <f t="shared" si="266"/>
        <v>0</v>
      </c>
      <c r="AC483" s="66">
        <f t="shared" si="266"/>
        <v>0</v>
      </c>
      <c r="AD483" s="66">
        <f t="shared" si="266"/>
        <v>0</v>
      </c>
      <c r="AE483" s="66">
        <f t="shared" si="266"/>
        <v>0</v>
      </c>
      <c r="AF483" s="66">
        <f t="shared" si="266"/>
        <v>0</v>
      </c>
      <c r="AG483" s="66">
        <f t="shared" si="266"/>
        <v>0</v>
      </c>
      <c r="AH483" s="66">
        <f t="shared" si="266"/>
        <v>0</v>
      </c>
      <c r="AI483" s="66">
        <f t="shared" si="266"/>
        <v>0</v>
      </c>
      <c r="AJ483" s="66">
        <f t="shared" si="266"/>
        <v>0</v>
      </c>
      <c r="AK483" s="66">
        <f t="shared" si="266"/>
        <v>0</v>
      </c>
      <c r="AL483" s="66">
        <f t="shared" si="266"/>
        <v>0</v>
      </c>
      <c r="AM483" s="66">
        <f t="shared" si="266"/>
        <v>0</v>
      </c>
      <c r="AN483" s="66">
        <f t="shared" si="266"/>
        <v>0</v>
      </c>
      <c r="AO483" s="66">
        <f t="shared" si="266"/>
        <v>0</v>
      </c>
      <c r="AP483" s="66">
        <f t="shared" si="266"/>
        <v>0</v>
      </c>
      <c r="AQ483" s="66">
        <f t="shared" si="266"/>
        <v>0</v>
      </c>
      <c r="AR483" s="66">
        <f t="shared" si="266"/>
        <v>0</v>
      </c>
      <c r="AS483" s="66">
        <f t="shared" si="266"/>
        <v>0</v>
      </c>
      <c r="AT483" s="66">
        <f t="shared" si="266"/>
        <v>0</v>
      </c>
      <c r="AU483" s="66">
        <f t="shared" si="266"/>
        <v>0</v>
      </c>
      <c r="AV483" s="66">
        <f t="shared" si="266"/>
        <v>0</v>
      </c>
      <c r="AW483" s="66">
        <f t="shared" si="266"/>
        <v>0</v>
      </c>
      <c r="AX483" s="66">
        <f t="shared" si="266"/>
        <v>0</v>
      </c>
      <c r="AY483" s="66">
        <f t="shared" si="266"/>
        <v>0</v>
      </c>
      <c r="AZ483" s="66">
        <f t="shared" si="266"/>
        <v>0</v>
      </c>
      <c r="BA483" s="66">
        <f t="shared" si="266"/>
        <v>0</v>
      </c>
      <c r="BB483" s="66">
        <f t="shared" si="266"/>
        <v>0</v>
      </c>
      <c r="BC483" s="66">
        <f t="shared" si="266"/>
        <v>0</v>
      </c>
      <c r="BD483" s="66">
        <f t="shared" si="266"/>
        <v>0</v>
      </c>
      <c r="BE483" s="66">
        <f t="shared" si="266"/>
        <v>0</v>
      </c>
      <c r="BF483" s="66">
        <f t="shared" si="266"/>
        <v>0</v>
      </c>
      <c r="BG483" s="66">
        <f t="shared" si="266"/>
        <v>0</v>
      </c>
      <c r="BH483" s="66">
        <f t="shared" si="266"/>
        <v>0</v>
      </c>
      <c r="BI483" s="66">
        <f t="shared" si="266"/>
        <v>0</v>
      </c>
      <c r="BJ483" s="66">
        <f t="shared" si="266"/>
        <v>0</v>
      </c>
      <c r="BK483" s="66">
        <f t="shared" si="266"/>
        <v>0</v>
      </c>
      <c r="BL483" s="66">
        <f t="shared" si="266"/>
        <v>0</v>
      </c>
      <c r="BM483" s="66">
        <f t="shared" si="266"/>
        <v>0</v>
      </c>
      <c r="BN483" s="66">
        <f t="shared" si="266"/>
        <v>0</v>
      </c>
      <c r="BO483" s="66">
        <f t="shared" si="266"/>
        <v>0</v>
      </c>
      <c r="BP483" s="66">
        <f t="shared" si="266"/>
        <v>0</v>
      </c>
      <c r="BQ483" s="66">
        <f t="shared" si="266"/>
        <v>0</v>
      </c>
      <c r="BR483" s="66">
        <f t="shared" si="266"/>
        <v>0</v>
      </c>
      <c r="BS483" s="66">
        <f t="shared" si="266"/>
        <v>0</v>
      </c>
      <c r="BT483" s="66">
        <f t="shared" si="266"/>
        <v>0</v>
      </c>
      <c r="BU483" s="66">
        <f t="shared" si="266"/>
        <v>0</v>
      </c>
      <c r="BV483" s="66">
        <f t="shared" si="266"/>
        <v>0</v>
      </c>
      <c r="BW483" s="66">
        <f t="shared" si="266"/>
        <v>0</v>
      </c>
      <c r="BX483" s="66">
        <f t="shared" ref="BX483:CF483" si="267">SUM(BX484:BX485)</f>
        <v>0</v>
      </c>
      <c r="BY483" s="66">
        <f t="shared" si="267"/>
        <v>0</v>
      </c>
      <c r="BZ483" s="66">
        <f t="shared" si="267"/>
        <v>0</v>
      </c>
      <c r="CA483" s="66">
        <f t="shared" si="267"/>
        <v>0</v>
      </c>
      <c r="CB483" s="66">
        <f t="shared" si="267"/>
        <v>0</v>
      </c>
      <c r="CC483" s="66">
        <f t="shared" si="267"/>
        <v>0</v>
      </c>
      <c r="CD483" s="66">
        <f t="shared" si="267"/>
        <v>0</v>
      </c>
      <c r="CE483" s="66">
        <f t="shared" si="267"/>
        <v>0</v>
      </c>
      <c r="CF483" s="66">
        <f t="shared" si="267"/>
        <v>0</v>
      </c>
      <c r="CG483" s="67">
        <f>SUM(CG484:CG485)</f>
        <v>0</v>
      </c>
      <c r="CH483" s="18"/>
      <c r="CI483" s="19"/>
    </row>
    <row r="484" spans="1:89" ht="14.1" customHeight="1" x14ac:dyDescent="0.3">
      <c r="A484" s="47">
        <f t="shared" si="244"/>
        <v>483</v>
      </c>
      <c r="B484" s="63"/>
      <c r="C484" s="119"/>
      <c r="D484" s="119"/>
      <c r="E484" s="63"/>
      <c r="F484" s="68"/>
      <c r="G484" s="63" t="s">
        <v>37</v>
      </c>
      <c r="H484" s="63" t="s">
        <v>213</v>
      </c>
      <c r="I484" s="63"/>
      <c r="J484" s="53">
        <f t="shared" si="237"/>
        <v>0</v>
      </c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5"/>
      <c r="CH484" s="18"/>
      <c r="CI484" s="19"/>
    </row>
    <row r="485" spans="1:89" ht="14.1" customHeight="1" x14ac:dyDescent="0.3">
      <c r="A485" s="47">
        <f t="shared" si="244"/>
        <v>484</v>
      </c>
      <c r="B485" s="63"/>
      <c r="C485" s="119"/>
      <c r="D485" s="119"/>
      <c r="E485" s="63"/>
      <c r="F485" s="68"/>
      <c r="G485" s="63" t="s">
        <v>50</v>
      </c>
      <c r="H485" s="63" t="s">
        <v>214</v>
      </c>
      <c r="I485" s="63"/>
      <c r="J485" s="53">
        <f t="shared" si="237"/>
        <v>0</v>
      </c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5"/>
      <c r="CH485" s="18"/>
      <c r="CI485" s="19"/>
    </row>
    <row r="486" spans="1:89" ht="14.1" customHeight="1" x14ac:dyDescent="0.3">
      <c r="A486" s="47">
        <f t="shared" si="244"/>
        <v>485</v>
      </c>
      <c r="B486" s="68"/>
      <c r="C486" s="123"/>
      <c r="D486" s="123"/>
      <c r="E486" s="68"/>
      <c r="F486" s="68"/>
      <c r="G486" s="68"/>
      <c r="H486" s="68"/>
      <c r="I486" s="69"/>
      <c r="J486" s="70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2"/>
      <c r="CH486" s="18"/>
      <c r="CI486" s="19"/>
    </row>
    <row r="487" spans="1:89" ht="14.1" customHeight="1" x14ac:dyDescent="0.3">
      <c r="A487" s="47">
        <f t="shared" si="244"/>
        <v>486</v>
      </c>
      <c r="B487" s="61"/>
      <c r="C487" s="48" t="s">
        <v>216</v>
      </c>
      <c r="D487" s="48" t="s">
        <v>217</v>
      </c>
      <c r="E487" s="48"/>
      <c r="F487" s="79"/>
      <c r="G487" s="61"/>
      <c r="H487" s="61"/>
      <c r="I487" s="61"/>
      <c r="J487" s="53">
        <f t="shared" si="237"/>
        <v>161421.68</v>
      </c>
      <c r="K487" s="54">
        <f>SUM(K488,K491)</f>
        <v>0</v>
      </c>
      <c r="L487" s="54">
        <f t="shared" ref="L487:BW487" si="268">SUM(L488,L491)</f>
        <v>0</v>
      </c>
      <c r="M487" s="54">
        <f t="shared" si="268"/>
        <v>80710.84</v>
      </c>
      <c r="N487" s="54">
        <f t="shared" si="268"/>
        <v>0</v>
      </c>
      <c r="O487" s="54">
        <f t="shared" si="268"/>
        <v>0</v>
      </c>
      <c r="P487" s="54">
        <f t="shared" si="268"/>
        <v>0</v>
      </c>
      <c r="Q487" s="54">
        <f t="shared" si="268"/>
        <v>80710.84</v>
      </c>
      <c r="R487" s="54">
        <f t="shared" si="268"/>
        <v>0</v>
      </c>
      <c r="S487" s="54">
        <f t="shared" si="268"/>
        <v>0</v>
      </c>
      <c r="T487" s="54">
        <f t="shared" si="268"/>
        <v>0</v>
      </c>
      <c r="U487" s="54">
        <f t="shared" si="268"/>
        <v>0</v>
      </c>
      <c r="V487" s="54">
        <f t="shared" si="268"/>
        <v>0</v>
      </c>
      <c r="W487" s="54">
        <f t="shared" si="268"/>
        <v>0</v>
      </c>
      <c r="X487" s="54">
        <f t="shared" si="268"/>
        <v>0</v>
      </c>
      <c r="Y487" s="54">
        <f t="shared" si="268"/>
        <v>0</v>
      </c>
      <c r="Z487" s="54">
        <f t="shared" si="268"/>
        <v>0</v>
      </c>
      <c r="AA487" s="54">
        <f t="shared" si="268"/>
        <v>0</v>
      </c>
      <c r="AB487" s="54">
        <f t="shared" si="268"/>
        <v>0</v>
      </c>
      <c r="AC487" s="54">
        <f t="shared" si="268"/>
        <v>0</v>
      </c>
      <c r="AD487" s="54">
        <f t="shared" si="268"/>
        <v>0</v>
      </c>
      <c r="AE487" s="54">
        <f t="shared" si="268"/>
        <v>0</v>
      </c>
      <c r="AF487" s="54">
        <f t="shared" si="268"/>
        <v>0</v>
      </c>
      <c r="AG487" s="54">
        <f t="shared" si="268"/>
        <v>0</v>
      </c>
      <c r="AH487" s="54">
        <f t="shared" si="268"/>
        <v>0</v>
      </c>
      <c r="AI487" s="54">
        <f t="shared" si="268"/>
        <v>0</v>
      </c>
      <c r="AJ487" s="54">
        <f t="shared" si="268"/>
        <v>0</v>
      </c>
      <c r="AK487" s="54">
        <f t="shared" si="268"/>
        <v>0</v>
      </c>
      <c r="AL487" s="54">
        <f t="shared" si="268"/>
        <v>0</v>
      </c>
      <c r="AM487" s="54">
        <f t="shared" si="268"/>
        <v>0</v>
      </c>
      <c r="AN487" s="54">
        <f t="shared" si="268"/>
        <v>0</v>
      </c>
      <c r="AO487" s="54">
        <f t="shared" si="268"/>
        <v>0</v>
      </c>
      <c r="AP487" s="54">
        <f t="shared" si="268"/>
        <v>0</v>
      </c>
      <c r="AQ487" s="54">
        <f t="shared" si="268"/>
        <v>0</v>
      </c>
      <c r="AR487" s="54">
        <f t="shared" si="268"/>
        <v>0</v>
      </c>
      <c r="AS487" s="54">
        <f t="shared" si="268"/>
        <v>0</v>
      </c>
      <c r="AT487" s="54">
        <f t="shared" si="268"/>
        <v>0</v>
      </c>
      <c r="AU487" s="54">
        <f t="shared" si="268"/>
        <v>0</v>
      </c>
      <c r="AV487" s="54">
        <f t="shared" si="268"/>
        <v>0</v>
      </c>
      <c r="AW487" s="54">
        <f t="shared" si="268"/>
        <v>0</v>
      </c>
      <c r="AX487" s="54">
        <f t="shared" si="268"/>
        <v>0</v>
      </c>
      <c r="AY487" s="54">
        <f t="shared" si="268"/>
        <v>0</v>
      </c>
      <c r="AZ487" s="54">
        <f t="shared" si="268"/>
        <v>0</v>
      </c>
      <c r="BA487" s="54">
        <f t="shared" si="268"/>
        <v>0</v>
      </c>
      <c r="BB487" s="54">
        <f t="shared" si="268"/>
        <v>0</v>
      </c>
      <c r="BC487" s="54">
        <f t="shared" si="268"/>
        <v>0</v>
      </c>
      <c r="BD487" s="54">
        <f t="shared" si="268"/>
        <v>0</v>
      </c>
      <c r="BE487" s="54">
        <f t="shared" si="268"/>
        <v>0</v>
      </c>
      <c r="BF487" s="54">
        <f t="shared" si="268"/>
        <v>0</v>
      </c>
      <c r="BG487" s="54">
        <f t="shared" si="268"/>
        <v>0</v>
      </c>
      <c r="BH487" s="54">
        <f t="shared" si="268"/>
        <v>0</v>
      </c>
      <c r="BI487" s="54">
        <f t="shared" si="268"/>
        <v>0</v>
      </c>
      <c r="BJ487" s="54">
        <f t="shared" si="268"/>
        <v>0</v>
      </c>
      <c r="BK487" s="54">
        <f t="shared" si="268"/>
        <v>0</v>
      </c>
      <c r="BL487" s="54">
        <f t="shared" si="268"/>
        <v>0</v>
      </c>
      <c r="BM487" s="54">
        <f t="shared" si="268"/>
        <v>0</v>
      </c>
      <c r="BN487" s="54">
        <f t="shared" si="268"/>
        <v>0</v>
      </c>
      <c r="BO487" s="54">
        <f t="shared" si="268"/>
        <v>0</v>
      </c>
      <c r="BP487" s="54">
        <f t="shared" si="268"/>
        <v>0</v>
      </c>
      <c r="BQ487" s="54">
        <f t="shared" si="268"/>
        <v>0</v>
      </c>
      <c r="BR487" s="54">
        <f t="shared" si="268"/>
        <v>0</v>
      </c>
      <c r="BS487" s="54">
        <f t="shared" si="268"/>
        <v>0</v>
      </c>
      <c r="BT487" s="54">
        <f t="shared" si="268"/>
        <v>0</v>
      </c>
      <c r="BU487" s="54">
        <f t="shared" si="268"/>
        <v>0</v>
      </c>
      <c r="BV487" s="54">
        <f t="shared" si="268"/>
        <v>0</v>
      </c>
      <c r="BW487" s="54">
        <f t="shared" si="268"/>
        <v>0</v>
      </c>
      <c r="BX487" s="54">
        <f t="shared" ref="BX487:CF487" si="269">SUM(BX488,BX491)</f>
        <v>0</v>
      </c>
      <c r="BY487" s="54">
        <f t="shared" si="269"/>
        <v>0</v>
      </c>
      <c r="BZ487" s="54">
        <f t="shared" si="269"/>
        <v>0</v>
      </c>
      <c r="CA487" s="54">
        <f t="shared" si="269"/>
        <v>0</v>
      </c>
      <c r="CB487" s="54">
        <f t="shared" si="269"/>
        <v>0</v>
      </c>
      <c r="CC487" s="54">
        <f t="shared" si="269"/>
        <v>0</v>
      </c>
      <c r="CD487" s="54">
        <f t="shared" si="269"/>
        <v>0</v>
      </c>
      <c r="CE487" s="54">
        <f t="shared" si="269"/>
        <v>0</v>
      </c>
      <c r="CF487" s="54">
        <f t="shared" si="269"/>
        <v>0</v>
      </c>
      <c r="CG487" s="55">
        <f>SUM(CG488,CG491)</f>
        <v>0</v>
      </c>
      <c r="CH487" s="18"/>
      <c r="CI487" s="19"/>
    </row>
    <row r="488" spans="1:89" ht="14.1" customHeight="1" x14ac:dyDescent="0.3">
      <c r="A488" s="47">
        <f t="shared" si="244"/>
        <v>487</v>
      </c>
      <c r="B488" s="63"/>
      <c r="C488" s="119"/>
      <c r="D488" s="120" t="s">
        <v>184</v>
      </c>
      <c r="E488" s="86" t="s">
        <v>14</v>
      </c>
      <c r="F488" s="68"/>
      <c r="G488" s="63"/>
      <c r="H488" s="63"/>
      <c r="I488" s="63"/>
      <c r="J488" s="53">
        <f t="shared" si="237"/>
        <v>161421.68</v>
      </c>
      <c r="K488" s="66">
        <f>SUM(K489:K490)</f>
        <v>0</v>
      </c>
      <c r="L488" s="66">
        <f t="shared" ref="L488:BW488" si="270">SUM(L489:L490)</f>
        <v>0</v>
      </c>
      <c r="M488" s="66">
        <f t="shared" si="270"/>
        <v>80710.84</v>
      </c>
      <c r="N488" s="66">
        <f t="shared" si="270"/>
        <v>0</v>
      </c>
      <c r="O488" s="66">
        <f t="shared" si="270"/>
        <v>0</v>
      </c>
      <c r="P488" s="66">
        <f t="shared" si="270"/>
        <v>0</v>
      </c>
      <c r="Q488" s="66">
        <f t="shared" si="270"/>
        <v>80710.84</v>
      </c>
      <c r="R488" s="66">
        <f t="shared" si="270"/>
        <v>0</v>
      </c>
      <c r="S488" s="66">
        <f t="shared" si="270"/>
        <v>0</v>
      </c>
      <c r="T488" s="66">
        <f t="shared" si="270"/>
        <v>0</v>
      </c>
      <c r="U488" s="66">
        <f t="shared" si="270"/>
        <v>0</v>
      </c>
      <c r="V488" s="66">
        <f t="shared" si="270"/>
        <v>0</v>
      </c>
      <c r="W488" s="66">
        <f t="shared" si="270"/>
        <v>0</v>
      </c>
      <c r="X488" s="66">
        <f t="shared" si="270"/>
        <v>0</v>
      </c>
      <c r="Y488" s="66">
        <f t="shared" si="270"/>
        <v>0</v>
      </c>
      <c r="Z488" s="66">
        <f t="shared" si="270"/>
        <v>0</v>
      </c>
      <c r="AA488" s="66">
        <f t="shared" si="270"/>
        <v>0</v>
      </c>
      <c r="AB488" s="66">
        <f t="shared" si="270"/>
        <v>0</v>
      </c>
      <c r="AC488" s="66">
        <f t="shared" si="270"/>
        <v>0</v>
      </c>
      <c r="AD488" s="66">
        <f t="shared" si="270"/>
        <v>0</v>
      </c>
      <c r="AE488" s="66">
        <f t="shared" si="270"/>
        <v>0</v>
      </c>
      <c r="AF488" s="66">
        <f t="shared" si="270"/>
        <v>0</v>
      </c>
      <c r="AG488" s="66">
        <f t="shared" si="270"/>
        <v>0</v>
      </c>
      <c r="AH488" s="66">
        <f t="shared" si="270"/>
        <v>0</v>
      </c>
      <c r="AI488" s="66">
        <f t="shared" si="270"/>
        <v>0</v>
      </c>
      <c r="AJ488" s="66">
        <f t="shared" si="270"/>
        <v>0</v>
      </c>
      <c r="AK488" s="66">
        <f t="shared" si="270"/>
        <v>0</v>
      </c>
      <c r="AL488" s="66">
        <f t="shared" si="270"/>
        <v>0</v>
      </c>
      <c r="AM488" s="66">
        <f t="shared" si="270"/>
        <v>0</v>
      </c>
      <c r="AN488" s="66">
        <f t="shared" si="270"/>
        <v>0</v>
      </c>
      <c r="AO488" s="66">
        <f t="shared" si="270"/>
        <v>0</v>
      </c>
      <c r="AP488" s="66">
        <f t="shared" si="270"/>
        <v>0</v>
      </c>
      <c r="AQ488" s="66">
        <f t="shared" si="270"/>
        <v>0</v>
      </c>
      <c r="AR488" s="66">
        <f t="shared" si="270"/>
        <v>0</v>
      </c>
      <c r="AS488" s="66">
        <f t="shared" si="270"/>
        <v>0</v>
      </c>
      <c r="AT488" s="66">
        <f t="shared" si="270"/>
        <v>0</v>
      </c>
      <c r="AU488" s="66">
        <f t="shared" si="270"/>
        <v>0</v>
      </c>
      <c r="AV488" s="66">
        <f t="shared" si="270"/>
        <v>0</v>
      </c>
      <c r="AW488" s="66">
        <f t="shared" si="270"/>
        <v>0</v>
      </c>
      <c r="AX488" s="66">
        <f t="shared" si="270"/>
        <v>0</v>
      </c>
      <c r="AY488" s="66">
        <f t="shared" si="270"/>
        <v>0</v>
      </c>
      <c r="AZ488" s="66">
        <f t="shared" si="270"/>
        <v>0</v>
      </c>
      <c r="BA488" s="66">
        <f t="shared" si="270"/>
        <v>0</v>
      </c>
      <c r="BB488" s="66">
        <f t="shared" si="270"/>
        <v>0</v>
      </c>
      <c r="BC488" s="66">
        <f t="shared" si="270"/>
        <v>0</v>
      </c>
      <c r="BD488" s="66">
        <f t="shared" si="270"/>
        <v>0</v>
      </c>
      <c r="BE488" s="66">
        <f t="shared" si="270"/>
        <v>0</v>
      </c>
      <c r="BF488" s="66">
        <f t="shared" si="270"/>
        <v>0</v>
      </c>
      <c r="BG488" s="66">
        <f t="shared" si="270"/>
        <v>0</v>
      </c>
      <c r="BH488" s="66">
        <f t="shared" si="270"/>
        <v>0</v>
      </c>
      <c r="BI488" s="66">
        <f t="shared" si="270"/>
        <v>0</v>
      </c>
      <c r="BJ488" s="66">
        <f t="shared" si="270"/>
        <v>0</v>
      </c>
      <c r="BK488" s="66">
        <f t="shared" si="270"/>
        <v>0</v>
      </c>
      <c r="BL488" s="66">
        <f t="shared" si="270"/>
        <v>0</v>
      </c>
      <c r="BM488" s="66">
        <f t="shared" si="270"/>
        <v>0</v>
      </c>
      <c r="BN488" s="66">
        <f t="shared" si="270"/>
        <v>0</v>
      </c>
      <c r="BO488" s="66">
        <f t="shared" si="270"/>
        <v>0</v>
      </c>
      <c r="BP488" s="66">
        <f t="shared" si="270"/>
        <v>0</v>
      </c>
      <c r="BQ488" s="66">
        <f t="shared" si="270"/>
        <v>0</v>
      </c>
      <c r="BR488" s="66">
        <f t="shared" si="270"/>
        <v>0</v>
      </c>
      <c r="BS488" s="66">
        <f t="shared" si="270"/>
        <v>0</v>
      </c>
      <c r="BT488" s="66">
        <f t="shared" si="270"/>
        <v>0</v>
      </c>
      <c r="BU488" s="66">
        <f t="shared" si="270"/>
        <v>0</v>
      </c>
      <c r="BV488" s="66">
        <f t="shared" si="270"/>
        <v>0</v>
      </c>
      <c r="BW488" s="66">
        <f t="shared" si="270"/>
        <v>0</v>
      </c>
      <c r="BX488" s="66">
        <f t="shared" ref="BX488:CF488" si="271">SUM(BX489:BX490)</f>
        <v>0</v>
      </c>
      <c r="BY488" s="66">
        <f t="shared" si="271"/>
        <v>0</v>
      </c>
      <c r="BZ488" s="66">
        <f t="shared" si="271"/>
        <v>0</v>
      </c>
      <c r="CA488" s="66">
        <f t="shared" si="271"/>
        <v>0</v>
      </c>
      <c r="CB488" s="66">
        <f t="shared" si="271"/>
        <v>0</v>
      </c>
      <c r="CC488" s="66">
        <f t="shared" si="271"/>
        <v>0</v>
      </c>
      <c r="CD488" s="66">
        <f t="shared" si="271"/>
        <v>0</v>
      </c>
      <c r="CE488" s="66">
        <f t="shared" si="271"/>
        <v>0</v>
      </c>
      <c r="CF488" s="66">
        <f t="shared" si="271"/>
        <v>0</v>
      </c>
      <c r="CG488" s="67">
        <f>SUM(CG489:CG490)</f>
        <v>0</v>
      </c>
      <c r="CH488" s="18"/>
      <c r="CI488" s="19"/>
    </row>
    <row r="489" spans="1:89" ht="14.1" customHeight="1" x14ac:dyDescent="0.3">
      <c r="A489" s="47">
        <f t="shared" si="244"/>
        <v>488</v>
      </c>
      <c r="B489" s="63"/>
      <c r="C489" s="119"/>
      <c r="D489" s="119"/>
      <c r="E489" s="68" t="s">
        <v>15</v>
      </c>
      <c r="F489" s="113" t="s">
        <v>218</v>
      </c>
      <c r="G489" s="63"/>
      <c r="H489" s="63"/>
      <c r="I489" s="63"/>
      <c r="J489" s="53">
        <f t="shared" si="237"/>
        <v>161421.68</v>
      </c>
      <c r="K489" s="64"/>
      <c r="L489" s="64"/>
      <c r="M489" s="64">
        <v>80710.84</v>
      </c>
      <c r="N489" s="64"/>
      <c r="O489" s="64"/>
      <c r="P489" s="64"/>
      <c r="Q489" s="64">
        <v>80710.84</v>
      </c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5"/>
      <c r="CH489" s="18"/>
    </row>
    <row r="490" spans="1:89" ht="14.1" customHeight="1" x14ac:dyDescent="0.3">
      <c r="A490" s="47">
        <f t="shared" si="244"/>
        <v>489</v>
      </c>
      <c r="B490" s="63"/>
      <c r="C490" s="119"/>
      <c r="D490" s="119"/>
      <c r="E490" s="68" t="s">
        <v>17</v>
      </c>
      <c r="F490" s="113" t="s">
        <v>219</v>
      </c>
      <c r="G490" s="63"/>
      <c r="H490" s="63"/>
      <c r="I490" s="63"/>
      <c r="J490" s="53">
        <f t="shared" si="237"/>
        <v>0</v>
      </c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5"/>
      <c r="CH490" s="18"/>
    </row>
    <row r="491" spans="1:89" ht="14.1" customHeight="1" x14ac:dyDescent="0.3">
      <c r="A491" s="47">
        <f t="shared" si="244"/>
        <v>490</v>
      </c>
      <c r="B491" s="63"/>
      <c r="C491" s="119"/>
      <c r="D491" s="120" t="s">
        <v>195</v>
      </c>
      <c r="E491" s="86" t="s">
        <v>30</v>
      </c>
      <c r="F491" s="68"/>
      <c r="G491" s="63"/>
      <c r="H491" s="63"/>
      <c r="I491" s="63"/>
      <c r="J491" s="53">
        <f t="shared" si="237"/>
        <v>0</v>
      </c>
      <c r="K491" s="66">
        <f>SUM(K492:K493)</f>
        <v>0</v>
      </c>
      <c r="L491" s="66">
        <f t="shared" ref="L491:BW491" si="272">SUM(L492:L493)</f>
        <v>0</v>
      </c>
      <c r="M491" s="66">
        <f t="shared" si="272"/>
        <v>0</v>
      </c>
      <c r="N491" s="66">
        <f t="shared" si="272"/>
        <v>0</v>
      </c>
      <c r="O491" s="66">
        <f t="shared" si="272"/>
        <v>0</v>
      </c>
      <c r="P491" s="66">
        <f t="shared" si="272"/>
        <v>0</v>
      </c>
      <c r="Q491" s="66">
        <f t="shared" si="272"/>
        <v>0</v>
      </c>
      <c r="R491" s="66">
        <f t="shared" si="272"/>
        <v>0</v>
      </c>
      <c r="S491" s="66">
        <f t="shared" si="272"/>
        <v>0</v>
      </c>
      <c r="T491" s="66">
        <f t="shared" si="272"/>
        <v>0</v>
      </c>
      <c r="U491" s="66">
        <f t="shared" si="272"/>
        <v>0</v>
      </c>
      <c r="V491" s="66">
        <f t="shared" si="272"/>
        <v>0</v>
      </c>
      <c r="W491" s="66">
        <f t="shared" si="272"/>
        <v>0</v>
      </c>
      <c r="X491" s="66">
        <f t="shared" si="272"/>
        <v>0</v>
      </c>
      <c r="Y491" s="66">
        <f t="shared" si="272"/>
        <v>0</v>
      </c>
      <c r="Z491" s="66">
        <f t="shared" si="272"/>
        <v>0</v>
      </c>
      <c r="AA491" s="66">
        <f t="shared" si="272"/>
        <v>0</v>
      </c>
      <c r="AB491" s="66">
        <f t="shared" si="272"/>
        <v>0</v>
      </c>
      <c r="AC491" s="66">
        <f t="shared" si="272"/>
        <v>0</v>
      </c>
      <c r="AD491" s="66">
        <f t="shared" si="272"/>
        <v>0</v>
      </c>
      <c r="AE491" s="66">
        <f t="shared" si="272"/>
        <v>0</v>
      </c>
      <c r="AF491" s="66">
        <f t="shared" si="272"/>
        <v>0</v>
      </c>
      <c r="AG491" s="66">
        <f t="shared" si="272"/>
        <v>0</v>
      </c>
      <c r="AH491" s="66">
        <f t="shared" si="272"/>
        <v>0</v>
      </c>
      <c r="AI491" s="66">
        <f t="shared" si="272"/>
        <v>0</v>
      </c>
      <c r="AJ491" s="66">
        <f t="shared" si="272"/>
        <v>0</v>
      </c>
      <c r="AK491" s="66">
        <f t="shared" si="272"/>
        <v>0</v>
      </c>
      <c r="AL491" s="66">
        <f t="shared" si="272"/>
        <v>0</v>
      </c>
      <c r="AM491" s="66">
        <f t="shared" si="272"/>
        <v>0</v>
      </c>
      <c r="AN491" s="66">
        <f t="shared" si="272"/>
        <v>0</v>
      </c>
      <c r="AO491" s="66">
        <f t="shared" si="272"/>
        <v>0</v>
      </c>
      <c r="AP491" s="66">
        <f t="shared" si="272"/>
        <v>0</v>
      </c>
      <c r="AQ491" s="66">
        <f t="shared" si="272"/>
        <v>0</v>
      </c>
      <c r="AR491" s="66">
        <f t="shared" si="272"/>
        <v>0</v>
      </c>
      <c r="AS491" s="66">
        <f t="shared" si="272"/>
        <v>0</v>
      </c>
      <c r="AT491" s="66">
        <f t="shared" si="272"/>
        <v>0</v>
      </c>
      <c r="AU491" s="66">
        <f t="shared" si="272"/>
        <v>0</v>
      </c>
      <c r="AV491" s="66">
        <f t="shared" si="272"/>
        <v>0</v>
      </c>
      <c r="AW491" s="66">
        <f t="shared" si="272"/>
        <v>0</v>
      </c>
      <c r="AX491" s="66">
        <f t="shared" si="272"/>
        <v>0</v>
      </c>
      <c r="AY491" s="66">
        <f t="shared" si="272"/>
        <v>0</v>
      </c>
      <c r="AZ491" s="66">
        <f t="shared" si="272"/>
        <v>0</v>
      </c>
      <c r="BA491" s="66">
        <f t="shared" si="272"/>
        <v>0</v>
      </c>
      <c r="BB491" s="66">
        <f t="shared" si="272"/>
        <v>0</v>
      </c>
      <c r="BC491" s="66">
        <f t="shared" si="272"/>
        <v>0</v>
      </c>
      <c r="BD491" s="66">
        <f t="shared" si="272"/>
        <v>0</v>
      </c>
      <c r="BE491" s="66">
        <f t="shared" si="272"/>
        <v>0</v>
      </c>
      <c r="BF491" s="66">
        <f t="shared" si="272"/>
        <v>0</v>
      </c>
      <c r="BG491" s="66">
        <f t="shared" si="272"/>
        <v>0</v>
      </c>
      <c r="BH491" s="66">
        <f t="shared" si="272"/>
        <v>0</v>
      </c>
      <c r="BI491" s="66">
        <f t="shared" si="272"/>
        <v>0</v>
      </c>
      <c r="BJ491" s="66">
        <f t="shared" si="272"/>
        <v>0</v>
      </c>
      <c r="BK491" s="66">
        <f t="shared" si="272"/>
        <v>0</v>
      </c>
      <c r="BL491" s="66">
        <f t="shared" si="272"/>
        <v>0</v>
      </c>
      <c r="BM491" s="66">
        <f t="shared" si="272"/>
        <v>0</v>
      </c>
      <c r="BN491" s="66">
        <f t="shared" si="272"/>
        <v>0</v>
      </c>
      <c r="BO491" s="66">
        <f t="shared" si="272"/>
        <v>0</v>
      </c>
      <c r="BP491" s="66">
        <f t="shared" si="272"/>
        <v>0</v>
      </c>
      <c r="BQ491" s="66">
        <f t="shared" si="272"/>
        <v>0</v>
      </c>
      <c r="BR491" s="66">
        <f t="shared" si="272"/>
        <v>0</v>
      </c>
      <c r="BS491" s="66">
        <f t="shared" si="272"/>
        <v>0</v>
      </c>
      <c r="BT491" s="66">
        <f t="shared" si="272"/>
        <v>0</v>
      </c>
      <c r="BU491" s="66">
        <f t="shared" si="272"/>
        <v>0</v>
      </c>
      <c r="BV491" s="66">
        <f t="shared" si="272"/>
        <v>0</v>
      </c>
      <c r="BW491" s="66">
        <f t="shared" si="272"/>
        <v>0</v>
      </c>
      <c r="BX491" s="66">
        <f t="shared" ref="BX491:CF491" si="273">SUM(BX492:BX493)</f>
        <v>0</v>
      </c>
      <c r="BY491" s="66">
        <f t="shared" si="273"/>
        <v>0</v>
      </c>
      <c r="BZ491" s="66">
        <f t="shared" si="273"/>
        <v>0</v>
      </c>
      <c r="CA491" s="66">
        <f t="shared" si="273"/>
        <v>0</v>
      </c>
      <c r="CB491" s="66">
        <f t="shared" si="273"/>
        <v>0</v>
      </c>
      <c r="CC491" s="66">
        <f t="shared" si="273"/>
        <v>0</v>
      </c>
      <c r="CD491" s="66">
        <f t="shared" si="273"/>
        <v>0</v>
      </c>
      <c r="CE491" s="66">
        <f t="shared" si="273"/>
        <v>0</v>
      </c>
      <c r="CF491" s="66">
        <f t="shared" si="273"/>
        <v>0</v>
      </c>
      <c r="CG491" s="67">
        <f>SUM(CG492:CG493)</f>
        <v>0</v>
      </c>
      <c r="CH491" s="18"/>
    </row>
    <row r="492" spans="1:89" ht="14.1" customHeight="1" x14ac:dyDescent="0.3">
      <c r="A492" s="47">
        <f t="shared" si="244"/>
        <v>491</v>
      </c>
      <c r="B492" s="63"/>
      <c r="C492" s="119"/>
      <c r="D492" s="119"/>
      <c r="E492" s="68" t="s">
        <v>15</v>
      </c>
      <c r="F492" s="113" t="s">
        <v>218</v>
      </c>
      <c r="G492" s="63"/>
      <c r="H492" s="63"/>
      <c r="I492" s="63"/>
      <c r="J492" s="53">
        <f t="shared" si="237"/>
        <v>0</v>
      </c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5"/>
      <c r="CH492" s="125"/>
    </row>
    <row r="493" spans="1:89" ht="14.1" customHeight="1" x14ac:dyDescent="0.3">
      <c r="A493" s="47">
        <f t="shared" si="244"/>
        <v>492</v>
      </c>
      <c r="B493" s="63"/>
      <c r="C493" s="119"/>
      <c r="D493" s="119"/>
      <c r="E493" s="68" t="s">
        <v>17</v>
      </c>
      <c r="F493" s="113" t="s">
        <v>219</v>
      </c>
      <c r="G493" s="63"/>
      <c r="H493" s="63"/>
      <c r="I493" s="63"/>
      <c r="J493" s="53">
        <f t="shared" si="237"/>
        <v>0</v>
      </c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5"/>
      <c r="CH493" s="124"/>
    </row>
    <row r="494" spans="1:89" ht="14.1" customHeight="1" x14ac:dyDescent="0.3">
      <c r="A494" s="47">
        <f t="shared" si="244"/>
        <v>493</v>
      </c>
      <c r="B494" s="63"/>
      <c r="C494" s="119"/>
      <c r="D494" s="119"/>
      <c r="E494" s="68"/>
      <c r="F494" s="113"/>
      <c r="G494" s="63"/>
      <c r="H494" s="63"/>
      <c r="I494" s="63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7"/>
      <c r="CH494" s="124"/>
    </row>
    <row r="495" spans="1:89" ht="14.1" customHeight="1" x14ac:dyDescent="0.25">
      <c r="A495" s="47">
        <f t="shared" si="244"/>
        <v>494</v>
      </c>
      <c r="B495" s="48"/>
      <c r="C495" s="48" t="s">
        <v>220</v>
      </c>
      <c r="D495" s="48" t="s">
        <v>221</v>
      </c>
      <c r="E495" s="48"/>
      <c r="F495" s="113"/>
      <c r="G495" s="63"/>
      <c r="H495" s="63"/>
      <c r="I495" s="63"/>
      <c r="J495" s="53">
        <f t="shared" si="237"/>
        <v>0</v>
      </c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  <c r="AQ495" s="126"/>
      <c r="AR495" s="126"/>
      <c r="AS495" s="126"/>
      <c r="AT495" s="126"/>
      <c r="AU495" s="126"/>
      <c r="AV495" s="126"/>
      <c r="AW495" s="126"/>
      <c r="AX495" s="126"/>
      <c r="AY495" s="126"/>
      <c r="AZ495" s="126"/>
      <c r="BA495" s="126"/>
      <c r="BB495" s="126"/>
      <c r="BC495" s="126"/>
      <c r="BD495" s="126"/>
      <c r="BE495" s="126"/>
      <c r="BF495" s="126"/>
      <c r="BG495" s="126"/>
      <c r="BH495" s="126"/>
      <c r="BI495" s="126"/>
      <c r="BJ495" s="126"/>
      <c r="BK495" s="126"/>
      <c r="BL495" s="126"/>
      <c r="BM495" s="126"/>
      <c r="BN495" s="126"/>
      <c r="BO495" s="126"/>
      <c r="BP495" s="126"/>
      <c r="BQ495" s="126"/>
      <c r="BR495" s="126"/>
      <c r="BS495" s="126"/>
      <c r="BT495" s="126"/>
      <c r="BU495" s="126"/>
      <c r="BV495" s="126"/>
      <c r="BW495" s="126"/>
      <c r="BX495" s="126"/>
      <c r="BY495" s="126"/>
      <c r="BZ495" s="126"/>
      <c r="CA495" s="126"/>
      <c r="CB495" s="126"/>
      <c r="CC495" s="126"/>
      <c r="CD495" s="126"/>
      <c r="CE495" s="126"/>
      <c r="CF495" s="126"/>
      <c r="CG495" s="127"/>
      <c r="CH495" s="124"/>
    </row>
    <row r="496" spans="1:89" ht="14.1" hidden="1" customHeight="1" x14ac:dyDescent="0.2">
      <c r="A496" s="168">
        <f t="shared" si="244"/>
        <v>495</v>
      </c>
      <c r="B496" s="169"/>
      <c r="C496" s="169"/>
      <c r="D496" s="169"/>
      <c r="E496" s="170"/>
      <c r="F496" s="171"/>
      <c r="G496" s="169"/>
      <c r="H496" s="169"/>
      <c r="I496" s="172"/>
      <c r="J496" s="173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4"/>
      <c r="AT496" s="174"/>
      <c r="AU496" s="174"/>
      <c r="AV496" s="17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BG496" s="174"/>
      <c r="BH496" s="174"/>
      <c r="BI496" s="174"/>
      <c r="BJ496" s="174"/>
      <c r="BK496" s="174"/>
      <c r="BL496" s="174"/>
      <c r="BM496" s="174"/>
      <c r="BN496" s="174"/>
      <c r="BO496" s="174"/>
      <c r="BP496" s="174"/>
      <c r="BQ496" s="174"/>
      <c r="BR496" s="174"/>
      <c r="BS496" s="174"/>
      <c r="BT496" s="174"/>
      <c r="BU496" s="174"/>
      <c r="BV496" s="174"/>
      <c r="BW496" s="174"/>
      <c r="BX496" s="174"/>
      <c r="BY496" s="174"/>
      <c r="BZ496" s="174"/>
      <c r="CA496" s="174"/>
      <c r="CB496" s="174"/>
      <c r="CC496" s="174"/>
      <c r="CD496" s="174"/>
      <c r="CE496" s="174"/>
      <c r="CF496" s="174"/>
      <c r="CG496" s="175"/>
      <c r="CH496" s="124"/>
    </row>
    <row r="497" spans="1:86" ht="14.1" hidden="1" customHeight="1" x14ac:dyDescent="0.2">
      <c r="A497" s="128"/>
      <c r="B497" s="129"/>
      <c r="C497" s="129"/>
      <c r="D497" s="129"/>
      <c r="E497" s="129"/>
      <c r="F497" s="129"/>
      <c r="G497" s="129"/>
      <c r="H497" s="129"/>
      <c r="I497" s="129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  <c r="BP497" s="130"/>
      <c r="BQ497" s="130"/>
      <c r="BR497" s="130"/>
      <c r="BS497" s="130"/>
      <c r="BT497" s="130"/>
      <c r="BU497" s="130"/>
      <c r="BV497" s="130"/>
      <c r="BW497" s="130"/>
      <c r="BX497" s="130"/>
      <c r="BY497" s="130"/>
      <c r="BZ497" s="130"/>
      <c r="CA497" s="130"/>
      <c r="CB497" s="130"/>
      <c r="CC497" s="130"/>
      <c r="CD497" s="130"/>
      <c r="CE497" s="130"/>
      <c r="CF497" s="130"/>
      <c r="CG497" s="131"/>
      <c r="CH497" s="124"/>
    </row>
    <row r="498" spans="1:86" ht="14.1" hidden="1" customHeight="1" x14ac:dyDescent="0.2">
      <c r="A498" s="128"/>
      <c r="B498" s="129"/>
      <c r="C498" s="129"/>
      <c r="D498" s="129"/>
      <c r="E498" s="129"/>
      <c r="F498" s="129"/>
      <c r="G498" s="129"/>
      <c r="H498" s="129"/>
      <c r="I498" s="129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  <c r="BG498" s="130"/>
      <c r="BH498" s="130"/>
      <c r="BI498" s="130"/>
      <c r="BJ498" s="130"/>
      <c r="BK498" s="130"/>
      <c r="BL498" s="130"/>
      <c r="BM498" s="130"/>
      <c r="BN498" s="130"/>
      <c r="BO498" s="130"/>
      <c r="BP498" s="130"/>
      <c r="BQ498" s="130"/>
      <c r="BR498" s="130"/>
      <c r="BS498" s="130"/>
      <c r="BT498" s="130"/>
      <c r="BU498" s="130"/>
      <c r="BV498" s="130"/>
      <c r="BW498" s="130"/>
      <c r="BX498" s="130"/>
      <c r="BY498" s="130"/>
      <c r="BZ498" s="130"/>
      <c r="CA498" s="130"/>
      <c r="CB498" s="130"/>
      <c r="CC498" s="130"/>
      <c r="CD498" s="130"/>
      <c r="CE498" s="130"/>
      <c r="CF498" s="130"/>
      <c r="CG498" s="131"/>
      <c r="CH498" s="124"/>
    </row>
    <row r="499" spans="1:86" ht="14.1" hidden="1" customHeight="1" x14ac:dyDescent="0.2">
      <c r="A499" s="128"/>
      <c r="B499" s="129"/>
      <c r="C499" s="129"/>
      <c r="D499" s="129"/>
      <c r="E499" s="129"/>
      <c r="F499" s="129"/>
      <c r="G499" s="129"/>
      <c r="H499" s="129"/>
      <c r="I499" s="129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  <c r="BP499" s="130"/>
      <c r="BQ499" s="130"/>
      <c r="BR499" s="130"/>
      <c r="BS499" s="130"/>
      <c r="BT499" s="130"/>
      <c r="BU499" s="130"/>
      <c r="BV499" s="130"/>
      <c r="BW499" s="130"/>
      <c r="BX499" s="130"/>
      <c r="BY499" s="130"/>
      <c r="BZ499" s="130"/>
      <c r="CA499" s="130"/>
      <c r="CB499" s="130"/>
      <c r="CC499" s="130"/>
      <c r="CD499" s="130"/>
      <c r="CE499" s="130"/>
      <c r="CF499" s="130"/>
      <c r="CG499" s="131"/>
      <c r="CH499" s="124"/>
    </row>
    <row r="500" spans="1:86" ht="14.1" hidden="1" customHeight="1" x14ac:dyDescent="0.2">
      <c r="A500" s="132"/>
      <c r="B500" s="3"/>
      <c r="C500" s="3"/>
      <c r="D500" s="3"/>
      <c r="E500" s="3"/>
      <c r="F500" s="3"/>
      <c r="G500" s="3"/>
      <c r="H500" s="3"/>
      <c r="I500" s="3"/>
      <c r="J500" s="130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1"/>
      <c r="AU500" s="131"/>
      <c r="AV500" s="131"/>
      <c r="AW500" s="131"/>
      <c r="AX500" s="131"/>
      <c r="AY500" s="131"/>
      <c r="AZ500" s="131"/>
      <c r="BA500" s="131"/>
      <c r="BB500" s="131"/>
      <c r="BC500" s="131"/>
      <c r="BD500" s="131"/>
      <c r="BE500" s="131"/>
      <c r="BF500" s="131"/>
      <c r="BG500" s="131"/>
      <c r="BH500" s="131"/>
      <c r="BI500" s="131"/>
      <c r="BJ500" s="131"/>
      <c r="BK500" s="131"/>
      <c r="BL500" s="131"/>
      <c r="BM500" s="131"/>
      <c r="BN500" s="131"/>
      <c r="BO500" s="131"/>
      <c r="BP500" s="131"/>
      <c r="BQ500" s="131"/>
      <c r="BR500" s="131"/>
      <c r="BS500" s="131"/>
      <c r="BT500" s="131"/>
      <c r="BU500" s="131"/>
      <c r="BV500" s="131"/>
      <c r="BW500" s="131"/>
      <c r="BX500" s="131"/>
      <c r="BY500" s="131"/>
      <c r="BZ500" s="131"/>
      <c r="CA500" s="131"/>
      <c r="CB500" s="131"/>
      <c r="CC500" s="131"/>
      <c r="CD500" s="131"/>
      <c r="CE500" s="131"/>
      <c r="CF500" s="131"/>
      <c r="CG500" s="131"/>
      <c r="CH500" s="124"/>
    </row>
    <row r="501" spans="1:86" s="141" customFormat="1" ht="24" hidden="1" customHeight="1" x14ac:dyDescent="0.2">
      <c r="A501" s="128"/>
      <c r="B501" s="133">
        <v>2</v>
      </c>
      <c r="C501" s="133">
        <f>B501+1</f>
        <v>3</v>
      </c>
      <c r="D501" s="133">
        <f t="shared" ref="D501:BO501" si="274">C501+1</f>
        <v>4</v>
      </c>
      <c r="E501" s="133">
        <f t="shared" si="274"/>
        <v>5</v>
      </c>
      <c r="F501" s="133">
        <f t="shared" si="274"/>
        <v>6</v>
      </c>
      <c r="G501" s="133">
        <f t="shared" si="274"/>
        <v>7</v>
      </c>
      <c r="H501" s="133">
        <f t="shared" si="274"/>
        <v>8</v>
      </c>
      <c r="I501" s="133">
        <f t="shared" si="274"/>
        <v>9</v>
      </c>
      <c r="J501" s="133">
        <f t="shared" si="274"/>
        <v>10</v>
      </c>
      <c r="K501" s="133">
        <f t="shared" si="274"/>
        <v>11</v>
      </c>
      <c r="L501" s="133">
        <f t="shared" si="274"/>
        <v>12</v>
      </c>
      <c r="M501" s="133">
        <f t="shared" si="274"/>
        <v>13</v>
      </c>
      <c r="N501" s="133">
        <f t="shared" si="274"/>
        <v>14</v>
      </c>
      <c r="O501" s="133">
        <f t="shared" si="274"/>
        <v>15</v>
      </c>
      <c r="P501" s="133">
        <f t="shared" si="274"/>
        <v>16</v>
      </c>
      <c r="Q501" s="133">
        <f t="shared" si="274"/>
        <v>17</v>
      </c>
      <c r="R501" s="133">
        <f t="shared" si="274"/>
        <v>18</v>
      </c>
      <c r="S501" s="133">
        <f t="shared" si="274"/>
        <v>19</v>
      </c>
      <c r="T501" s="133">
        <f t="shared" si="274"/>
        <v>20</v>
      </c>
      <c r="U501" s="133">
        <f t="shared" si="274"/>
        <v>21</v>
      </c>
      <c r="V501" s="133">
        <f t="shared" si="274"/>
        <v>22</v>
      </c>
      <c r="W501" s="133">
        <f t="shared" si="274"/>
        <v>23</v>
      </c>
      <c r="X501" s="133">
        <f t="shared" si="274"/>
        <v>24</v>
      </c>
      <c r="Y501" s="133">
        <f t="shared" si="274"/>
        <v>25</v>
      </c>
      <c r="Z501" s="133">
        <f t="shared" si="274"/>
        <v>26</v>
      </c>
      <c r="AA501" s="133">
        <f t="shared" si="274"/>
        <v>27</v>
      </c>
      <c r="AB501" s="133">
        <f t="shared" si="274"/>
        <v>28</v>
      </c>
      <c r="AC501" s="133">
        <f t="shared" si="274"/>
        <v>29</v>
      </c>
      <c r="AD501" s="133">
        <f t="shared" si="274"/>
        <v>30</v>
      </c>
      <c r="AE501" s="133">
        <f t="shared" si="274"/>
        <v>31</v>
      </c>
      <c r="AF501" s="133">
        <f t="shared" si="274"/>
        <v>32</v>
      </c>
      <c r="AG501" s="133">
        <f t="shared" si="274"/>
        <v>33</v>
      </c>
      <c r="AH501" s="133">
        <f t="shared" si="274"/>
        <v>34</v>
      </c>
      <c r="AI501" s="133">
        <f t="shared" si="274"/>
        <v>35</v>
      </c>
      <c r="AJ501" s="133">
        <f t="shared" si="274"/>
        <v>36</v>
      </c>
      <c r="AK501" s="133">
        <f t="shared" si="274"/>
        <v>37</v>
      </c>
      <c r="AL501" s="133">
        <f t="shared" si="274"/>
        <v>38</v>
      </c>
      <c r="AM501" s="133">
        <f t="shared" si="274"/>
        <v>39</v>
      </c>
      <c r="AN501" s="133">
        <f t="shared" si="274"/>
        <v>40</v>
      </c>
      <c r="AO501" s="133">
        <f t="shared" si="274"/>
        <v>41</v>
      </c>
      <c r="AP501" s="133">
        <f t="shared" si="274"/>
        <v>42</v>
      </c>
      <c r="AQ501" s="133">
        <f t="shared" si="274"/>
        <v>43</v>
      </c>
      <c r="AR501" s="133">
        <f t="shared" si="274"/>
        <v>44</v>
      </c>
      <c r="AS501" s="133">
        <f t="shared" si="274"/>
        <v>45</v>
      </c>
      <c r="AT501" s="133">
        <f t="shared" si="274"/>
        <v>46</v>
      </c>
      <c r="AU501" s="133">
        <f t="shared" si="274"/>
        <v>47</v>
      </c>
      <c r="AV501" s="133">
        <f t="shared" si="274"/>
        <v>48</v>
      </c>
      <c r="AW501" s="133">
        <f t="shared" si="274"/>
        <v>49</v>
      </c>
      <c r="AX501" s="133">
        <f t="shared" si="274"/>
        <v>50</v>
      </c>
      <c r="AY501" s="133">
        <f t="shared" si="274"/>
        <v>51</v>
      </c>
      <c r="AZ501" s="133">
        <f t="shared" si="274"/>
        <v>52</v>
      </c>
      <c r="BA501" s="133">
        <f t="shared" si="274"/>
        <v>53</v>
      </c>
      <c r="BB501" s="133">
        <f t="shared" si="274"/>
        <v>54</v>
      </c>
      <c r="BC501" s="133">
        <f t="shared" si="274"/>
        <v>55</v>
      </c>
      <c r="BD501" s="133">
        <f t="shared" si="274"/>
        <v>56</v>
      </c>
      <c r="BE501" s="133">
        <f t="shared" si="274"/>
        <v>57</v>
      </c>
      <c r="BF501" s="133">
        <f t="shared" si="274"/>
        <v>58</v>
      </c>
      <c r="BG501" s="133">
        <f t="shared" si="274"/>
        <v>59</v>
      </c>
      <c r="BH501" s="133">
        <f t="shared" si="274"/>
        <v>60</v>
      </c>
      <c r="BI501" s="133">
        <f t="shared" si="274"/>
        <v>61</v>
      </c>
      <c r="BJ501" s="133">
        <f t="shared" si="274"/>
        <v>62</v>
      </c>
      <c r="BK501" s="133">
        <f t="shared" si="274"/>
        <v>63</v>
      </c>
      <c r="BL501" s="133">
        <f t="shared" si="274"/>
        <v>64</v>
      </c>
      <c r="BM501" s="133">
        <f t="shared" si="274"/>
        <v>65</v>
      </c>
      <c r="BN501" s="133">
        <f t="shared" si="274"/>
        <v>66</v>
      </c>
      <c r="BO501" s="133">
        <f t="shared" si="274"/>
        <v>67</v>
      </c>
      <c r="BP501" s="133">
        <f t="shared" ref="BP501:CF501" si="275">BO501+1</f>
        <v>68</v>
      </c>
      <c r="BQ501" s="133">
        <f t="shared" si="275"/>
        <v>69</v>
      </c>
      <c r="BR501" s="133">
        <f t="shared" si="275"/>
        <v>70</v>
      </c>
      <c r="BS501" s="133">
        <f t="shared" si="275"/>
        <v>71</v>
      </c>
      <c r="BT501" s="133">
        <f t="shared" si="275"/>
        <v>72</v>
      </c>
      <c r="BU501" s="133">
        <f t="shared" si="275"/>
        <v>73</v>
      </c>
      <c r="BV501" s="133">
        <f t="shared" si="275"/>
        <v>74</v>
      </c>
      <c r="BW501" s="133">
        <f t="shared" si="275"/>
        <v>75</v>
      </c>
      <c r="BX501" s="133">
        <f t="shared" si="275"/>
        <v>76</v>
      </c>
      <c r="BY501" s="133">
        <f t="shared" si="275"/>
        <v>77</v>
      </c>
      <c r="BZ501" s="133">
        <f t="shared" si="275"/>
        <v>78</v>
      </c>
      <c r="CA501" s="133">
        <f t="shared" si="275"/>
        <v>79</v>
      </c>
      <c r="CB501" s="133">
        <f t="shared" si="275"/>
        <v>80</v>
      </c>
      <c r="CC501" s="133">
        <f t="shared" si="275"/>
        <v>81</v>
      </c>
      <c r="CD501" s="133">
        <f t="shared" si="275"/>
        <v>82</v>
      </c>
      <c r="CE501" s="133">
        <f t="shared" si="275"/>
        <v>83</v>
      </c>
      <c r="CF501" s="133">
        <f t="shared" si="275"/>
        <v>84</v>
      </c>
      <c r="CG501" s="133">
        <f>BB501+1</f>
        <v>55</v>
      </c>
      <c r="CH501" s="140"/>
    </row>
    <row r="502" spans="1:86" ht="14.1" hidden="1" customHeight="1" x14ac:dyDescent="0.25">
      <c r="A502" s="134"/>
      <c r="B502" s="135"/>
      <c r="C502" s="136" t="str">
        <f>CONCATENATE($B$1," לתקופה :",[1]הערות!$C$3,"    סכומים")</f>
        <v>הכשרה  חב' לבטוח בע"מ לתקופה :נובמבר-2021    סכומים</v>
      </c>
      <c r="D502" s="137"/>
      <c r="E502" s="137"/>
      <c r="F502" s="137"/>
      <c r="G502" s="137"/>
      <c r="H502" s="137"/>
      <c r="I502" s="138"/>
      <c r="J502" s="139" t="s">
        <v>222</v>
      </c>
      <c r="K502" s="139" t="str">
        <f>K9</f>
        <v>קרן ח'</v>
      </c>
      <c r="L502" s="139" t="str">
        <f t="shared" ref="L502:CG502" si="276">L9</f>
        <v>קרן ט'</v>
      </c>
      <c r="M502" s="139" t="str">
        <f t="shared" si="276"/>
        <v>קרן י'</v>
      </c>
      <c r="N502" s="139" t="str">
        <f t="shared" si="276"/>
        <v>קרן י' פוליסות שהונפקו לאחר 1.1.04</v>
      </c>
      <c r="O502" s="139" t="str">
        <f t="shared" si="276"/>
        <v>הכשרה -אג"ח ממשלת ישראל</v>
      </c>
      <c r="P502" s="139" t="str">
        <f t="shared" si="276"/>
        <v>הכשרה -מניות</v>
      </c>
      <c r="Q502" s="139" t="str">
        <f t="shared" si="276"/>
        <v>הכשרה -כללי</v>
      </c>
      <c r="R502" s="139" t="str">
        <f t="shared" si="276"/>
        <v>הכשרה -שקלי טווח קצר</v>
      </c>
      <c r="S502" s="139" t="str">
        <f t="shared" si="276"/>
        <v xml:space="preserve">הכשרה -אלטשולר שחם-אג"ח ממשלת ישראל </v>
      </c>
      <c r="T502" s="139" t="str">
        <f t="shared" si="276"/>
        <v>הכשרה -אלטשולר שחם-מניות</v>
      </c>
      <c r="U502" s="139" t="str">
        <f t="shared" si="276"/>
        <v xml:space="preserve">הכשרה -אלטשולר שחם-כללי </v>
      </c>
      <c r="V502" s="139" t="str">
        <f t="shared" si="276"/>
        <v>הכשרה -פסגות-אג"ח ממשלת ישראל</v>
      </c>
      <c r="W502" s="139" t="str">
        <f t="shared" si="276"/>
        <v>הכשרה -פסגות-מניות</v>
      </c>
      <c r="X502" s="139" t="str">
        <f t="shared" si="276"/>
        <v xml:space="preserve">הכשרה -פסגות-כללי </v>
      </c>
      <c r="Y502" s="139" t="str">
        <f t="shared" si="276"/>
        <v>הכשרה - מיטב דש-  אג"ח ממשלת ישראל</v>
      </c>
      <c r="Z502" s="139" t="str">
        <f t="shared" si="276"/>
        <v>הכשרה- מיטב דש - מניות</v>
      </c>
      <c r="AA502" s="139" t="str">
        <f t="shared" si="276"/>
        <v>הכשרה - מיטב דש -כללי</v>
      </c>
      <c r="AB502" s="139" t="str">
        <f t="shared" si="276"/>
        <v>הכשרה -ילין לפידות-אג"ח ממשלת ישראל</v>
      </c>
      <c r="AC502" s="139" t="str">
        <f t="shared" si="276"/>
        <v>הכשרה -ילין לפידות-מניות</v>
      </c>
      <c r="AD502" s="139" t="str">
        <f t="shared" si="276"/>
        <v>הכשרה -ילין לפידות-כללי</v>
      </c>
      <c r="AE502" s="139" t="str">
        <f t="shared" si="276"/>
        <v>הכשרה-לבני 50 ומטה</v>
      </c>
      <c r="AF502" s="139" t="str">
        <f t="shared" si="276"/>
        <v>הכשרה- לבני 50-60</v>
      </c>
      <c r="AG502" s="139" t="str">
        <f t="shared" si="276"/>
        <v>הכשרה-לבני 60 ומעלה</v>
      </c>
      <c r="AH502" s="139" t="str">
        <f t="shared" si="276"/>
        <v>הכשרה מסלול בסיסי למקבלי קצבה</v>
      </c>
      <c r="AI502" s="139" t="e">
        <f t="shared" ca="1" si="276"/>
        <v>#REF!</v>
      </c>
      <c r="AJ502" s="139" t="e">
        <f t="shared" ca="1" si="276"/>
        <v>#REF!</v>
      </c>
      <c r="AK502" s="139" t="e">
        <f t="shared" ca="1" si="276"/>
        <v>#REF!</v>
      </c>
      <c r="AL502" s="139" t="e">
        <f t="shared" ca="1" si="276"/>
        <v>#REF!</v>
      </c>
      <c r="AM502" s="139" t="e">
        <f t="shared" ca="1" si="276"/>
        <v>#REF!</v>
      </c>
      <c r="AN502" s="139" t="e">
        <f t="shared" ca="1" si="276"/>
        <v>#REF!</v>
      </c>
      <c r="AO502" s="139" t="e">
        <f t="shared" ca="1" si="276"/>
        <v>#REF!</v>
      </c>
      <c r="AP502" s="139" t="e">
        <f t="shared" ca="1" si="276"/>
        <v>#REF!</v>
      </c>
      <c r="AQ502" s="139" t="e">
        <f t="shared" ca="1" si="276"/>
        <v>#REF!</v>
      </c>
      <c r="AR502" s="139" t="e">
        <f t="shared" ca="1" si="276"/>
        <v>#REF!</v>
      </c>
      <c r="AS502" s="139" t="e">
        <f t="shared" ca="1" si="276"/>
        <v>#REF!</v>
      </c>
      <c r="AT502" s="139" t="e">
        <f t="shared" ca="1" si="276"/>
        <v>#REF!</v>
      </c>
      <c r="AU502" s="139" t="e">
        <f t="shared" ca="1" si="276"/>
        <v>#REF!</v>
      </c>
      <c r="AV502" s="139" t="e">
        <f t="shared" ca="1" si="276"/>
        <v>#REF!</v>
      </c>
      <c r="AW502" s="139" t="e">
        <f t="shared" ca="1" si="276"/>
        <v>#REF!</v>
      </c>
      <c r="AX502" s="139" t="e">
        <f t="shared" ca="1" si="276"/>
        <v>#REF!</v>
      </c>
      <c r="AY502" s="139" t="e">
        <f t="shared" ca="1" si="276"/>
        <v>#REF!</v>
      </c>
      <c r="AZ502" s="139" t="e">
        <f t="shared" ca="1" si="276"/>
        <v>#REF!</v>
      </c>
      <c r="BA502" s="139" t="e">
        <f t="shared" ca="1" si="276"/>
        <v>#REF!</v>
      </c>
      <c r="BB502" s="139" t="e">
        <f t="shared" ca="1" si="276"/>
        <v>#REF!</v>
      </c>
      <c r="BC502" s="139" t="e">
        <f t="shared" ca="1" si="276"/>
        <v>#REF!</v>
      </c>
      <c r="BD502" s="139" t="e">
        <f t="shared" ca="1" si="276"/>
        <v>#REF!</v>
      </c>
      <c r="BE502" s="139" t="e">
        <f t="shared" ca="1" si="276"/>
        <v>#REF!</v>
      </c>
      <c r="BF502" s="139" t="e">
        <f t="shared" ca="1" si="276"/>
        <v>#REF!</v>
      </c>
      <c r="BG502" s="139" t="e">
        <f t="shared" ca="1" si="276"/>
        <v>#REF!</v>
      </c>
      <c r="BH502" s="139" t="e">
        <f t="shared" ca="1" si="276"/>
        <v>#REF!</v>
      </c>
      <c r="BI502" s="139" t="e">
        <f t="shared" ca="1" si="276"/>
        <v>#REF!</v>
      </c>
      <c r="BJ502" s="139" t="e">
        <f t="shared" ca="1" si="276"/>
        <v>#REF!</v>
      </c>
      <c r="BK502" s="139" t="e">
        <f t="shared" ca="1" si="276"/>
        <v>#REF!</v>
      </c>
      <c r="BL502" s="139" t="e">
        <f t="shared" ca="1" si="276"/>
        <v>#REF!</v>
      </c>
      <c r="BM502" s="139" t="e">
        <f t="shared" ca="1" si="276"/>
        <v>#REF!</v>
      </c>
      <c r="BN502" s="139" t="e">
        <f t="shared" ca="1" si="276"/>
        <v>#REF!</v>
      </c>
      <c r="BO502" s="139" t="e">
        <f t="shared" ca="1" si="276"/>
        <v>#REF!</v>
      </c>
      <c r="BP502" s="139" t="e">
        <f t="shared" ca="1" si="276"/>
        <v>#REF!</v>
      </c>
      <c r="BQ502" s="139" t="e">
        <f t="shared" ca="1" si="276"/>
        <v>#REF!</v>
      </c>
      <c r="BR502" s="139" t="e">
        <f t="shared" ca="1" si="276"/>
        <v>#REF!</v>
      </c>
      <c r="BS502" s="139" t="e">
        <f t="shared" ca="1" si="276"/>
        <v>#REF!</v>
      </c>
      <c r="BT502" s="139" t="e">
        <f t="shared" ca="1" si="276"/>
        <v>#REF!</v>
      </c>
      <c r="BU502" s="139" t="e">
        <f t="shared" ca="1" si="276"/>
        <v>#REF!</v>
      </c>
      <c r="BV502" s="139" t="e">
        <f t="shared" ca="1" si="276"/>
        <v>#REF!</v>
      </c>
      <c r="BW502" s="139" t="e">
        <f t="shared" ca="1" si="276"/>
        <v>#REF!</v>
      </c>
      <c r="BX502" s="139" t="e">
        <f t="shared" ca="1" si="276"/>
        <v>#REF!</v>
      </c>
      <c r="BY502" s="139" t="e">
        <f t="shared" ca="1" si="276"/>
        <v>#REF!</v>
      </c>
      <c r="BZ502" s="139" t="e">
        <f t="shared" ca="1" si="276"/>
        <v>#REF!</v>
      </c>
      <c r="CA502" s="139" t="e">
        <f t="shared" ca="1" si="276"/>
        <v>#REF!</v>
      </c>
      <c r="CB502" s="139" t="e">
        <f t="shared" ca="1" si="276"/>
        <v>#REF!</v>
      </c>
      <c r="CC502" s="139" t="e">
        <f t="shared" ca="1" si="276"/>
        <v>#REF!</v>
      </c>
      <c r="CD502" s="139" t="e">
        <f t="shared" ca="1" si="276"/>
        <v>#REF!</v>
      </c>
      <c r="CE502" s="139" t="e">
        <f t="shared" ca="1" si="276"/>
        <v>#REF!</v>
      </c>
      <c r="CF502" s="139" t="e">
        <f t="shared" ca="1" si="276"/>
        <v>#REF!</v>
      </c>
      <c r="CG502" s="139" t="str">
        <f t="shared" si="276"/>
        <v>אחר</v>
      </c>
      <c r="CH502" s="124"/>
    </row>
    <row r="503" spans="1:86" ht="14.1" hidden="1" customHeight="1" x14ac:dyDescent="0.2">
      <c r="A503" s="142">
        <f>A11</f>
        <v>10</v>
      </c>
      <c r="B503" s="143" t="str">
        <f>VLOOKUP($A503,$A$11:$M$501,B$501,0)</f>
        <v>1.</v>
      </c>
      <c r="C503" s="144" t="str">
        <f>VLOOKUP($A503,$A$11:$M$501,C$501,0)</f>
        <v>השקעות</v>
      </c>
      <c r="D503" s="145"/>
      <c r="E503" s="145"/>
      <c r="F503" s="145"/>
      <c r="G503" s="145"/>
      <c r="H503" s="145"/>
      <c r="I503" s="146"/>
      <c r="J503" s="147">
        <f t="shared" ref="J503:S512" si="277">VLOOKUP($A503,$A$10:$CK$500,J$501,0)</f>
        <v>24221348.822678644</v>
      </c>
      <c r="K503" s="147">
        <f t="shared" si="277"/>
        <v>0</v>
      </c>
      <c r="L503" s="147">
        <f t="shared" si="277"/>
        <v>75967.56</v>
      </c>
      <c r="M503" s="147">
        <f t="shared" si="277"/>
        <v>1883394.7963200002</v>
      </c>
      <c r="N503" s="147">
        <f t="shared" si="277"/>
        <v>0</v>
      </c>
      <c r="O503" s="147">
        <f t="shared" si="277"/>
        <v>442698.19247000001</v>
      </c>
      <c r="P503" s="147">
        <f t="shared" si="277"/>
        <v>387728.43394000002</v>
      </c>
      <c r="Q503" s="147">
        <f t="shared" si="277"/>
        <v>4512412.3030399997</v>
      </c>
      <c r="R503" s="147">
        <f t="shared" si="277"/>
        <v>154964.96763</v>
      </c>
      <c r="S503" s="147">
        <f t="shared" si="277"/>
        <v>999932.16088999994</v>
      </c>
      <c r="T503" s="147">
        <f t="shared" ref="T503:AC512" si="278">VLOOKUP($A503,$A$10:$CK$500,T$501,0)</f>
        <v>988892.71435999998</v>
      </c>
      <c r="U503" s="147">
        <f t="shared" si="278"/>
        <v>5964448.9013100006</v>
      </c>
      <c r="V503" s="147">
        <f t="shared" si="278"/>
        <v>0</v>
      </c>
      <c r="W503" s="147">
        <f t="shared" si="278"/>
        <v>0</v>
      </c>
      <c r="X503" s="147">
        <f t="shared" si="278"/>
        <v>0</v>
      </c>
      <c r="Y503" s="147">
        <f t="shared" si="278"/>
        <v>269643.48768000002</v>
      </c>
      <c r="Z503" s="147">
        <f t="shared" si="278"/>
        <v>518550.68060000002</v>
      </c>
      <c r="AA503" s="147">
        <f t="shared" si="278"/>
        <v>1401122.1493599999</v>
      </c>
      <c r="AB503" s="147">
        <f t="shared" si="278"/>
        <v>328641.70017000003</v>
      </c>
      <c r="AC503" s="147">
        <f t="shared" si="278"/>
        <v>496511.61546999996</v>
      </c>
      <c r="AD503" s="147">
        <f t="shared" ref="AD503:AM512" si="279">VLOOKUP($A503,$A$10:$CK$500,AD$501,0)</f>
        <v>2797176.8649400002</v>
      </c>
      <c r="AE503" s="147">
        <f t="shared" si="279"/>
        <v>282681.51553999999</v>
      </c>
      <c r="AF503" s="147">
        <f t="shared" si="279"/>
        <v>114733.03541</v>
      </c>
      <c r="AG503" s="147">
        <f t="shared" si="279"/>
        <v>84695.856249999997</v>
      </c>
      <c r="AH503" s="147">
        <f t="shared" si="279"/>
        <v>160715.55229864232</v>
      </c>
      <c r="AI503" s="147">
        <f t="shared" si="279"/>
        <v>31472.177589999999</v>
      </c>
      <c r="AJ503" s="147">
        <f t="shared" si="279"/>
        <v>178813.83395</v>
      </c>
      <c r="AK503" s="147">
        <f t="shared" si="279"/>
        <v>1772780.5263699999</v>
      </c>
      <c r="AL503" s="147">
        <f t="shared" si="279"/>
        <v>373369.79708999989</v>
      </c>
      <c r="AM503" s="147">
        <f t="shared" si="279"/>
        <v>0</v>
      </c>
      <c r="AN503" s="147">
        <f t="shared" ref="AN503:AW512" si="280">VLOOKUP($A503,$A$10:$CK$500,AN$501,0)</f>
        <v>0</v>
      </c>
      <c r="AO503" s="147">
        <f t="shared" si="280"/>
        <v>0</v>
      </c>
      <c r="AP503" s="147">
        <f t="shared" si="280"/>
        <v>0</v>
      </c>
      <c r="AQ503" s="147">
        <f t="shared" si="280"/>
        <v>0</v>
      </c>
      <c r="AR503" s="147">
        <f t="shared" si="280"/>
        <v>0</v>
      </c>
      <c r="AS503" s="147">
        <f t="shared" si="280"/>
        <v>0</v>
      </c>
      <c r="AT503" s="147">
        <f t="shared" si="280"/>
        <v>0</v>
      </c>
      <c r="AU503" s="147">
        <f t="shared" si="280"/>
        <v>0</v>
      </c>
      <c r="AV503" s="147">
        <f t="shared" si="280"/>
        <v>0</v>
      </c>
      <c r="AW503" s="147">
        <f t="shared" si="280"/>
        <v>0</v>
      </c>
      <c r="AX503" s="147">
        <f t="shared" ref="AX503:BG512" si="281">VLOOKUP($A503,$A$10:$CK$500,AX$501,0)</f>
        <v>0</v>
      </c>
      <c r="AY503" s="147">
        <f t="shared" si="281"/>
        <v>0</v>
      </c>
      <c r="AZ503" s="147">
        <f t="shared" si="281"/>
        <v>0</v>
      </c>
      <c r="BA503" s="147">
        <f t="shared" si="281"/>
        <v>0</v>
      </c>
      <c r="BB503" s="147">
        <f t="shared" si="281"/>
        <v>0</v>
      </c>
      <c r="BC503" s="147">
        <f t="shared" si="281"/>
        <v>0</v>
      </c>
      <c r="BD503" s="147">
        <f t="shared" si="281"/>
        <v>0</v>
      </c>
      <c r="BE503" s="147">
        <f t="shared" si="281"/>
        <v>0</v>
      </c>
      <c r="BF503" s="147">
        <f t="shared" si="281"/>
        <v>0</v>
      </c>
      <c r="BG503" s="147">
        <f t="shared" si="281"/>
        <v>0</v>
      </c>
      <c r="BH503" s="147">
        <f t="shared" ref="BH503:BQ512" si="282">VLOOKUP($A503,$A$10:$CK$500,BH$501,0)</f>
        <v>0</v>
      </c>
      <c r="BI503" s="147">
        <f t="shared" si="282"/>
        <v>0</v>
      </c>
      <c r="BJ503" s="147">
        <f t="shared" si="282"/>
        <v>0</v>
      </c>
      <c r="BK503" s="147">
        <f t="shared" si="282"/>
        <v>0</v>
      </c>
      <c r="BL503" s="147">
        <f t="shared" si="282"/>
        <v>0</v>
      </c>
      <c r="BM503" s="147">
        <f t="shared" si="282"/>
        <v>0</v>
      </c>
      <c r="BN503" s="147">
        <f t="shared" si="282"/>
        <v>0</v>
      </c>
      <c r="BO503" s="147">
        <f t="shared" si="282"/>
        <v>0</v>
      </c>
      <c r="BP503" s="147">
        <f t="shared" si="282"/>
        <v>0</v>
      </c>
      <c r="BQ503" s="147">
        <f t="shared" si="282"/>
        <v>0</v>
      </c>
      <c r="BR503" s="147">
        <f t="shared" ref="BR503:CA512" si="283">VLOOKUP($A503,$A$10:$CK$500,BR$501,0)</f>
        <v>0</v>
      </c>
      <c r="BS503" s="147">
        <f t="shared" si="283"/>
        <v>0</v>
      </c>
      <c r="BT503" s="147">
        <f t="shared" si="283"/>
        <v>0</v>
      </c>
      <c r="BU503" s="147">
        <f t="shared" si="283"/>
        <v>0</v>
      </c>
      <c r="BV503" s="147">
        <f t="shared" si="283"/>
        <v>0</v>
      </c>
      <c r="BW503" s="147">
        <f t="shared" si="283"/>
        <v>0</v>
      </c>
      <c r="BX503" s="147">
        <f t="shared" si="283"/>
        <v>0</v>
      </c>
      <c r="BY503" s="147">
        <f t="shared" si="283"/>
        <v>0</v>
      </c>
      <c r="BZ503" s="147">
        <f t="shared" si="283"/>
        <v>0</v>
      </c>
      <c r="CA503" s="147">
        <f t="shared" si="283"/>
        <v>0</v>
      </c>
      <c r="CB503" s="147">
        <f t="shared" ref="CB503:CG512" si="284">VLOOKUP($A503,$A$10:$CK$500,CB$501,0)</f>
        <v>0</v>
      </c>
      <c r="CC503" s="147">
        <f t="shared" si="284"/>
        <v>0</v>
      </c>
      <c r="CD503" s="147">
        <f t="shared" si="284"/>
        <v>0</v>
      </c>
      <c r="CE503" s="147">
        <f t="shared" si="284"/>
        <v>0</v>
      </c>
      <c r="CF503" s="147">
        <f t="shared" si="284"/>
        <v>0</v>
      </c>
      <c r="CG503" s="147">
        <f t="shared" si="284"/>
        <v>0</v>
      </c>
      <c r="CH503" s="124"/>
    </row>
    <row r="504" spans="1:86" ht="14.1" hidden="1" customHeight="1" x14ac:dyDescent="0.2">
      <c r="A504" s="142">
        <f>A12</f>
        <v>11</v>
      </c>
      <c r="B504" s="143"/>
      <c r="C504" s="144" t="str">
        <f>VLOOKUP($A504,$A$11:$M$501,C$501,0)</f>
        <v>א.</v>
      </c>
      <c r="D504" s="145" t="str">
        <f>VLOOKUP($A504,$A$11:$M$501,D$501,0)</f>
        <v>מזומנים ושווי מזומנים</v>
      </c>
      <c r="E504" s="145"/>
      <c r="F504" s="145"/>
      <c r="G504" s="145"/>
      <c r="H504" s="145"/>
      <c r="I504" s="146"/>
      <c r="J504" s="147">
        <f t="shared" si="277"/>
        <v>2542415.502678643</v>
      </c>
      <c r="K504" s="147">
        <f t="shared" si="277"/>
        <v>0</v>
      </c>
      <c r="L504" s="147">
        <f t="shared" si="277"/>
        <v>2918.9</v>
      </c>
      <c r="M504" s="147">
        <f t="shared" si="277"/>
        <v>173929.74632000001</v>
      </c>
      <c r="N504" s="147">
        <f t="shared" si="277"/>
        <v>0</v>
      </c>
      <c r="O504" s="147">
        <f t="shared" si="277"/>
        <v>34956.422469999947</v>
      </c>
      <c r="P504" s="147">
        <f t="shared" si="277"/>
        <v>13799.933940000039</v>
      </c>
      <c r="Q504" s="147">
        <f t="shared" si="277"/>
        <v>615897.63303999882</v>
      </c>
      <c r="R504" s="147">
        <f t="shared" si="277"/>
        <v>21263.347629999975</v>
      </c>
      <c r="S504" s="147">
        <f t="shared" si="277"/>
        <v>38771.120889999976</v>
      </c>
      <c r="T504" s="147">
        <f t="shared" si="278"/>
        <v>163122.18435999981</v>
      </c>
      <c r="U504" s="147">
        <f t="shared" si="278"/>
        <v>525349.33131000143</v>
      </c>
      <c r="V504" s="147">
        <f t="shared" si="278"/>
        <v>0</v>
      </c>
      <c r="W504" s="147">
        <f t="shared" si="278"/>
        <v>0</v>
      </c>
      <c r="X504" s="147">
        <f t="shared" si="278"/>
        <v>0</v>
      </c>
      <c r="Y504" s="147">
        <f t="shared" si="278"/>
        <v>33856.777680000043</v>
      </c>
      <c r="Z504" s="147">
        <f t="shared" si="278"/>
        <v>24156.190600000027</v>
      </c>
      <c r="AA504" s="147">
        <f t="shared" si="278"/>
        <v>84675.499360000103</v>
      </c>
      <c r="AB504" s="147">
        <f t="shared" si="278"/>
        <v>14174.470169999975</v>
      </c>
      <c r="AC504" s="147">
        <f t="shared" si="278"/>
        <v>82395.585469999962</v>
      </c>
      <c r="AD504" s="147">
        <f t="shared" si="279"/>
        <v>232399.04494000031</v>
      </c>
      <c r="AE504" s="147">
        <f t="shared" si="279"/>
        <v>32265.02553999997</v>
      </c>
      <c r="AF504" s="147">
        <f t="shared" si="279"/>
        <v>11356.345409999985</v>
      </c>
      <c r="AG504" s="147">
        <f t="shared" si="279"/>
        <v>10027.186249999999</v>
      </c>
      <c r="AH504" s="147">
        <f t="shared" si="279"/>
        <v>32467.332298642341</v>
      </c>
      <c r="AI504" s="147">
        <f t="shared" si="279"/>
        <v>1683.9475899999961</v>
      </c>
      <c r="AJ504" s="147">
        <f t="shared" si="279"/>
        <v>11326.923950000009</v>
      </c>
      <c r="AK504" s="147">
        <f t="shared" si="279"/>
        <v>303480.10636999999</v>
      </c>
      <c r="AL504" s="147">
        <f t="shared" si="279"/>
        <v>78142.447089999827</v>
      </c>
      <c r="AM504" s="147">
        <f t="shared" si="279"/>
        <v>0</v>
      </c>
      <c r="AN504" s="147">
        <f t="shared" si="280"/>
        <v>0</v>
      </c>
      <c r="AO504" s="147">
        <f t="shared" si="280"/>
        <v>0</v>
      </c>
      <c r="AP504" s="147">
        <f t="shared" si="280"/>
        <v>0</v>
      </c>
      <c r="AQ504" s="147">
        <f t="shared" si="280"/>
        <v>0</v>
      </c>
      <c r="AR504" s="147">
        <f t="shared" si="280"/>
        <v>0</v>
      </c>
      <c r="AS504" s="147">
        <f t="shared" si="280"/>
        <v>0</v>
      </c>
      <c r="AT504" s="147">
        <f t="shared" si="280"/>
        <v>0</v>
      </c>
      <c r="AU504" s="147">
        <f t="shared" si="280"/>
        <v>0</v>
      </c>
      <c r="AV504" s="147">
        <f t="shared" si="280"/>
        <v>0</v>
      </c>
      <c r="AW504" s="147">
        <f t="shared" si="280"/>
        <v>0</v>
      </c>
      <c r="AX504" s="147">
        <f t="shared" si="281"/>
        <v>0</v>
      </c>
      <c r="AY504" s="147">
        <f t="shared" si="281"/>
        <v>0</v>
      </c>
      <c r="AZ504" s="147">
        <f t="shared" si="281"/>
        <v>0</v>
      </c>
      <c r="BA504" s="147">
        <f t="shared" si="281"/>
        <v>0</v>
      </c>
      <c r="BB504" s="147">
        <f t="shared" si="281"/>
        <v>0</v>
      </c>
      <c r="BC504" s="147">
        <f t="shared" si="281"/>
        <v>0</v>
      </c>
      <c r="BD504" s="147">
        <f t="shared" si="281"/>
        <v>0</v>
      </c>
      <c r="BE504" s="147">
        <f t="shared" si="281"/>
        <v>0</v>
      </c>
      <c r="BF504" s="147">
        <f t="shared" si="281"/>
        <v>0</v>
      </c>
      <c r="BG504" s="147">
        <f t="shared" si="281"/>
        <v>0</v>
      </c>
      <c r="BH504" s="147">
        <f t="shared" si="282"/>
        <v>0</v>
      </c>
      <c r="BI504" s="147">
        <f t="shared" si="282"/>
        <v>0</v>
      </c>
      <c r="BJ504" s="147">
        <f t="shared" si="282"/>
        <v>0</v>
      </c>
      <c r="BK504" s="147">
        <f t="shared" si="282"/>
        <v>0</v>
      </c>
      <c r="BL504" s="147">
        <f t="shared" si="282"/>
        <v>0</v>
      </c>
      <c r="BM504" s="147">
        <f t="shared" si="282"/>
        <v>0</v>
      </c>
      <c r="BN504" s="147">
        <f t="shared" si="282"/>
        <v>0</v>
      </c>
      <c r="BO504" s="147">
        <f t="shared" si="282"/>
        <v>0</v>
      </c>
      <c r="BP504" s="147">
        <f t="shared" si="282"/>
        <v>0</v>
      </c>
      <c r="BQ504" s="147">
        <f t="shared" si="282"/>
        <v>0</v>
      </c>
      <c r="BR504" s="147">
        <f t="shared" si="283"/>
        <v>0</v>
      </c>
      <c r="BS504" s="147">
        <f t="shared" si="283"/>
        <v>0</v>
      </c>
      <c r="BT504" s="147">
        <f t="shared" si="283"/>
        <v>0</v>
      </c>
      <c r="BU504" s="147">
        <f t="shared" si="283"/>
        <v>0</v>
      </c>
      <c r="BV504" s="147">
        <f t="shared" si="283"/>
        <v>0</v>
      </c>
      <c r="BW504" s="147">
        <f t="shared" si="283"/>
        <v>0</v>
      </c>
      <c r="BX504" s="147">
        <f t="shared" si="283"/>
        <v>0</v>
      </c>
      <c r="BY504" s="147">
        <f t="shared" si="283"/>
        <v>0</v>
      </c>
      <c r="BZ504" s="147">
        <f t="shared" si="283"/>
        <v>0</v>
      </c>
      <c r="CA504" s="147">
        <f t="shared" si="283"/>
        <v>0</v>
      </c>
      <c r="CB504" s="147">
        <f t="shared" si="284"/>
        <v>0</v>
      </c>
      <c r="CC504" s="147">
        <f t="shared" si="284"/>
        <v>0</v>
      </c>
      <c r="CD504" s="147">
        <f t="shared" si="284"/>
        <v>0</v>
      </c>
      <c r="CE504" s="147">
        <f t="shared" si="284"/>
        <v>0</v>
      </c>
      <c r="CF504" s="147">
        <f t="shared" si="284"/>
        <v>0</v>
      </c>
      <c r="CG504" s="147">
        <f t="shared" si="284"/>
        <v>0</v>
      </c>
      <c r="CH504" s="124"/>
    </row>
    <row r="505" spans="1:86" ht="14.1" hidden="1" customHeight="1" x14ac:dyDescent="0.2">
      <c r="A505" s="142">
        <v>24</v>
      </c>
      <c r="B505" s="143"/>
      <c r="C505" s="144" t="str">
        <f>VLOOKUP($A505,$A$11:$M$501,C$501,0)</f>
        <v>ב.</v>
      </c>
      <c r="D505" s="145" t="str">
        <f>VLOOKUP($A505,$A$11:$M$501,D$501,0)</f>
        <v>ניירות ערך (למעט בחברות מוחזקות)</v>
      </c>
      <c r="E505" s="145"/>
      <c r="F505" s="145"/>
      <c r="G505" s="145"/>
      <c r="H505" s="145"/>
      <c r="I505" s="146"/>
      <c r="J505" s="147">
        <f t="shared" si="277"/>
        <v>21215522.720000003</v>
      </c>
      <c r="K505" s="147">
        <f t="shared" si="277"/>
        <v>0</v>
      </c>
      <c r="L505" s="147">
        <f t="shared" si="277"/>
        <v>72132.400000000009</v>
      </c>
      <c r="M505" s="147">
        <f t="shared" si="277"/>
        <v>1596285.35</v>
      </c>
      <c r="N505" s="147">
        <f t="shared" si="277"/>
        <v>0</v>
      </c>
      <c r="O505" s="147">
        <f t="shared" si="277"/>
        <v>402302.78000000009</v>
      </c>
      <c r="P505" s="147">
        <f t="shared" si="277"/>
        <v>373476.89</v>
      </c>
      <c r="Q505" s="147">
        <f t="shared" si="277"/>
        <v>3732229.330000001</v>
      </c>
      <c r="R505" s="147">
        <f t="shared" si="277"/>
        <v>132116.87000000002</v>
      </c>
      <c r="S505" s="147">
        <f t="shared" si="277"/>
        <v>955182.61999999988</v>
      </c>
      <c r="T505" s="147">
        <f t="shared" si="278"/>
        <v>825770.53000000014</v>
      </c>
      <c r="U505" s="147">
        <f t="shared" si="278"/>
        <v>5352835.51</v>
      </c>
      <c r="V505" s="147">
        <f t="shared" si="278"/>
        <v>0</v>
      </c>
      <c r="W505" s="147">
        <f t="shared" si="278"/>
        <v>0</v>
      </c>
      <c r="X505" s="147">
        <f t="shared" si="278"/>
        <v>0</v>
      </c>
      <c r="Y505" s="147">
        <f t="shared" si="278"/>
        <v>234282.74</v>
      </c>
      <c r="Z505" s="147">
        <f t="shared" si="278"/>
        <v>494394.49</v>
      </c>
      <c r="AA505" s="147">
        <f t="shared" si="278"/>
        <v>1304001.52</v>
      </c>
      <c r="AB505" s="147">
        <f t="shared" si="278"/>
        <v>310986.42000000004</v>
      </c>
      <c r="AC505" s="147">
        <f t="shared" si="278"/>
        <v>414116.03</v>
      </c>
      <c r="AD505" s="147">
        <f t="shared" si="279"/>
        <v>2522214.0699999998</v>
      </c>
      <c r="AE505" s="147">
        <f t="shared" si="279"/>
        <v>245884.49000000005</v>
      </c>
      <c r="AF505" s="147">
        <f t="shared" si="279"/>
        <v>101995.55000000002</v>
      </c>
      <c r="AG505" s="147">
        <f t="shared" si="279"/>
        <v>73436.61</v>
      </c>
      <c r="AH505" s="147">
        <f t="shared" si="279"/>
        <v>127757.73</v>
      </c>
      <c r="AI505" s="147">
        <f t="shared" si="279"/>
        <v>29788.230000000003</v>
      </c>
      <c r="AJ505" s="147">
        <f t="shared" si="279"/>
        <v>167337.48000000001</v>
      </c>
      <c r="AK505" s="147">
        <f t="shared" si="279"/>
        <v>1451767.73</v>
      </c>
      <c r="AL505" s="147">
        <f t="shared" si="279"/>
        <v>295227.35000000009</v>
      </c>
      <c r="AM505" s="147">
        <f t="shared" si="279"/>
        <v>0</v>
      </c>
      <c r="AN505" s="147">
        <f t="shared" si="280"/>
        <v>0</v>
      </c>
      <c r="AO505" s="147">
        <f t="shared" si="280"/>
        <v>0</v>
      </c>
      <c r="AP505" s="147">
        <f t="shared" si="280"/>
        <v>0</v>
      </c>
      <c r="AQ505" s="147">
        <f t="shared" si="280"/>
        <v>0</v>
      </c>
      <c r="AR505" s="147">
        <f t="shared" si="280"/>
        <v>0</v>
      </c>
      <c r="AS505" s="147">
        <f t="shared" si="280"/>
        <v>0</v>
      </c>
      <c r="AT505" s="147">
        <f t="shared" si="280"/>
        <v>0</v>
      </c>
      <c r="AU505" s="147">
        <f t="shared" si="280"/>
        <v>0</v>
      </c>
      <c r="AV505" s="147">
        <f t="shared" si="280"/>
        <v>0</v>
      </c>
      <c r="AW505" s="147">
        <f t="shared" si="280"/>
        <v>0</v>
      </c>
      <c r="AX505" s="147">
        <f t="shared" si="281"/>
        <v>0</v>
      </c>
      <c r="AY505" s="147">
        <f t="shared" si="281"/>
        <v>0</v>
      </c>
      <c r="AZ505" s="147">
        <f t="shared" si="281"/>
        <v>0</v>
      </c>
      <c r="BA505" s="147">
        <f t="shared" si="281"/>
        <v>0</v>
      </c>
      <c r="BB505" s="147">
        <f t="shared" si="281"/>
        <v>0</v>
      </c>
      <c r="BC505" s="147">
        <f t="shared" si="281"/>
        <v>0</v>
      </c>
      <c r="BD505" s="147">
        <f t="shared" si="281"/>
        <v>0</v>
      </c>
      <c r="BE505" s="147">
        <f t="shared" si="281"/>
        <v>0</v>
      </c>
      <c r="BF505" s="147">
        <f t="shared" si="281"/>
        <v>0</v>
      </c>
      <c r="BG505" s="147">
        <f t="shared" si="281"/>
        <v>0</v>
      </c>
      <c r="BH505" s="147">
        <f t="shared" si="282"/>
        <v>0</v>
      </c>
      <c r="BI505" s="147">
        <f t="shared" si="282"/>
        <v>0</v>
      </c>
      <c r="BJ505" s="147">
        <f t="shared" si="282"/>
        <v>0</v>
      </c>
      <c r="BK505" s="147">
        <f t="shared" si="282"/>
        <v>0</v>
      </c>
      <c r="BL505" s="147">
        <f t="shared" si="282"/>
        <v>0</v>
      </c>
      <c r="BM505" s="147">
        <f t="shared" si="282"/>
        <v>0</v>
      </c>
      <c r="BN505" s="147">
        <f t="shared" si="282"/>
        <v>0</v>
      </c>
      <c r="BO505" s="147">
        <f t="shared" si="282"/>
        <v>0</v>
      </c>
      <c r="BP505" s="147">
        <f t="shared" si="282"/>
        <v>0</v>
      </c>
      <c r="BQ505" s="147">
        <f t="shared" si="282"/>
        <v>0</v>
      </c>
      <c r="BR505" s="147">
        <f t="shared" si="283"/>
        <v>0</v>
      </c>
      <c r="BS505" s="147">
        <f t="shared" si="283"/>
        <v>0</v>
      </c>
      <c r="BT505" s="147">
        <f t="shared" si="283"/>
        <v>0</v>
      </c>
      <c r="BU505" s="147">
        <f t="shared" si="283"/>
        <v>0</v>
      </c>
      <c r="BV505" s="147">
        <f t="shared" si="283"/>
        <v>0</v>
      </c>
      <c r="BW505" s="147">
        <f t="shared" si="283"/>
        <v>0</v>
      </c>
      <c r="BX505" s="147">
        <f t="shared" si="283"/>
        <v>0</v>
      </c>
      <c r="BY505" s="147">
        <f t="shared" si="283"/>
        <v>0</v>
      </c>
      <c r="BZ505" s="147">
        <f t="shared" si="283"/>
        <v>0</v>
      </c>
      <c r="CA505" s="147">
        <f t="shared" si="283"/>
        <v>0</v>
      </c>
      <c r="CB505" s="147">
        <f t="shared" si="284"/>
        <v>0</v>
      </c>
      <c r="CC505" s="147">
        <f t="shared" si="284"/>
        <v>0</v>
      </c>
      <c r="CD505" s="147">
        <f t="shared" si="284"/>
        <v>0</v>
      </c>
      <c r="CE505" s="147">
        <f t="shared" si="284"/>
        <v>0</v>
      </c>
      <c r="CF505" s="147">
        <f t="shared" si="284"/>
        <v>0</v>
      </c>
      <c r="CG505" s="147">
        <f t="shared" si="284"/>
        <v>0</v>
      </c>
      <c r="CH505" s="124"/>
    </row>
    <row r="506" spans="1:86" ht="14.1" hidden="1" customHeight="1" x14ac:dyDescent="0.2">
      <c r="A506" s="142">
        <v>25</v>
      </c>
      <c r="B506" s="143"/>
      <c r="C506" s="144"/>
      <c r="D506" s="145" t="str">
        <f t="shared" ref="D506:E516" si="285">VLOOKUP($A506,$A$11:$M$501,D$501,0)</f>
        <v>(1</v>
      </c>
      <c r="E506" s="145" t="str">
        <f t="shared" si="285"/>
        <v>אגרות חוב ממשלתיות:</v>
      </c>
      <c r="F506" s="145"/>
      <c r="G506" s="145"/>
      <c r="H506" s="145"/>
      <c r="I506" s="146"/>
      <c r="J506" s="147">
        <f t="shared" si="277"/>
        <v>7716079.5699999994</v>
      </c>
      <c r="K506" s="147">
        <f t="shared" si="277"/>
        <v>0</v>
      </c>
      <c r="L506" s="147">
        <f t="shared" si="277"/>
        <v>31158.32</v>
      </c>
      <c r="M506" s="147">
        <f t="shared" si="277"/>
        <v>292499.28999999998</v>
      </c>
      <c r="N506" s="147">
        <f t="shared" si="277"/>
        <v>0</v>
      </c>
      <c r="O506" s="147">
        <f t="shared" si="277"/>
        <v>336177.62</v>
      </c>
      <c r="P506" s="147">
        <f t="shared" si="277"/>
        <v>0</v>
      </c>
      <c r="Q506" s="147">
        <f t="shared" si="277"/>
        <v>1026460.63</v>
      </c>
      <c r="R506" s="147">
        <f t="shared" si="277"/>
        <v>129220.23000000001</v>
      </c>
      <c r="S506" s="147">
        <f t="shared" si="277"/>
        <v>813715.69</v>
      </c>
      <c r="T506" s="147">
        <f t="shared" si="278"/>
        <v>60188.14</v>
      </c>
      <c r="U506" s="147">
        <f t="shared" si="278"/>
        <v>2208140.5300000003</v>
      </c>
      <c r="V506" s="147">
        <f t="shared" si="278"/>
        <v>0</v>
      </c>
      <c r="W506" s="147">
        <f t="shared" si="278"/>
        <v>0</v>
      </c>
      <c r="X506" s="147">
        <f t="shared" si="278"/>
        <v>0</v>
      </c>
      <c r="Y506" s="147">
        <f t="shared" si="278"/>
        <v>207724.33000000002</v>
      </c>
      <c r="Z506" s="147">
        <f t="shared" si="278"/>
        <v>0</v>
      </c>
      <c r="AA506" s="147">
        <f t="shared" si="278"/>
        <v>403062.35</v>
      </c>
      <c r="AB506" s="147">
        <f t="shared" si="278"/>
        <v>249241.46000000002</v>
      </c>
      <c r="AC506" s="147">
        <f t="shared" si="278"/>
        <v>51033.89</v>
      </c>
      <c r="AD506" s="147">
        <f t="shared" si="279"/>
        <v>857563.94999999984</v>
      </c>
      <c r="AE506" s="147">
        <f t="shared" si="279"/>
        <v>40956.46</v>
      </c>
      <c r="AF506" s="147">
        <f t="shared" si="279"/>
        <v>22865.64</v>
      </c>
      <c r="AG506" s="147">
        <f t="shared" si="279"/>
        <v>23096.670000000002</v>
      </c>
      <c r="AH506" s="147">
        <f t="shared" si="279"/>
        <v>56513.619999999995</v>
      </c>
      <c r="AI506" s="147">
        <f t="shared" si="279"/>
        <v>7467.87</v>
      </c>
      <c r="AJ506" s="147">
        <f t="shared" si="279"/>
        <v>141166.25</v>
      </c>
      <c r="AK506" s="147">
        <f t="shared" si="279"/>
        <v>652267.47</v>
      </c>
      <c r="AL506" s="147">
        <f t="shared" si="279"/>
        <v>105559.16</v>
      </c>
      <c r="AM506" s="147">
        <f t="shared" si="279"/>
        <v>0</v>
      </c>
      <c r="AN506" s="147">
        <f t="shared" si="280"/>
        <v>0</v>
      </c>
      <c r="AO506" s="147">
        <f t="shared" si="280"/>
        <v>0</v>
      </c>
      <c r="AP506" s="147">
        <f t="shared" si="280"/>
        <v>0</v>
      </c>
      <c r="AQ506" s="147">
        <f t="shared" si="280"/>
        <v>0</v>
      </c>
      <c r="AR506" s="147">
        <f t="shared" si="280"/>
        <v>0</v>
      </c>
      <c r="AS506" s="147">
        <f t="shared" si="280"/>
        <v>0</v>
      </c>
      <c r="AT506" s="147">
        <f t="shared" si="280"/>
        <v>0</v>
      </c>
      <c r="AU506" s="147">
        <f t="shared" si="280"/>
        <v>0</v>
      </c>
      <c r="AV506" s="147">
        <f t="shared" si="280"/>
        <v>0</v>
      </c>
      <c r="AW506" s="147">
        <f t="shared" si="280"/>
        <v>0</v>
      </c>
      <c r="AX506" s="147">
        <f t="shared" si="281"/>
        <v>0</v>
      </c>
      <c r="AY506" s="147">
        <f t="shared" si="281"/>
        <v>0</v>
      </c>
      <c r="AZ506" s="147">
        <f t="shared" si="281"/>
        <v>0</v>
      </c>
      <c r="BA506" s="147">
        <f t="shared" si="281"/>
        <v>0</v>
      </c>
      <c r="BB506" s="147">
        <f t="shared" si="281"/>
        <v>0</v>
      </c>
      <c r="BC506" s="147">
        <f t="shared" si="281"/>
        <v>0</v>
      </c>
      <c r="BD506" s="147">
        <f t="shared" si="281"/>
        <v>0</v>
      </c>
      <c r="BE506" s="147">
        <f t="shared" si="281"/>
        <v>0</v>
      </c>
      <c r="BF506" s="147">
        <f t="shared" si="281"/>
        <v>0</v>
      </c>
      <c r="BG506" s="147">
        <f t="shared" si="281"/>
        <v>0</v>
      </c>
      <c r="BH506" s="147">
        <f t="shared" si="282"/>
        <v>0</v>
      </c>
      <c r="BI506" s="147">
        <f t="shared" si="282"/>
        <v>0</v>
      </c>
      <c r="BJ506" s="147">
        <f t="shared" si="282"/>
        <v>0</v>
      </c>
      <c r="BK506" s="147">
        <f t="shared" si="282"/>
        <v>0</v>
      </c>
      <c r="BL506" s="147">
        <f t="shared" si="282"/>
        <v>0</v>
      </c>
      <c r="BM506" s="147">
        <f t="shared" si="282"/>
        <v>0</v>
      </c>
      <c r="BN506" s="147">
        <f t="shared" si="282"/>
        <v>0</v>
      </c>
      <c r="BO506" s="147">
        <f t="shared" si="282"/>
        <v>0</v>
      </c>
      <c r="BP506" s="147">
        <f t="shared" si="282"/>
        <v>0</v>
      </c>
      <c r="BQ506" s="147">
        <f t="shared" si="282"/>
        <v>0</v>
      </c>
      <c r="BR506" s="147">
        <f t="shared" si="283"/>
        <v>0</v>
      </c>
      <c r="BS506" s="147">
        <f t="shared" si="283"/>
        <v>0</v>
      </c>
      <c r="BT506" s="147">
        <f t="shared" si="283"/>
        <v>0</v>
      </c>
      <c r="BU506" s="147">
        <f t="shared" si="283"/>
        <v>0</v>
      </c>
      <c r="BV506" s="147">
        <f t="shared" si="283"/>
        <v>0</v>
      </c>
      <c r="BW506" s="147">
        <f t="shared" si="283"/>
        <v>0</v>
      </c>
      <c r="BX506" s="147">
        <f t="shared" si="283"/>
        <v>0</v>
      </c>
      <c r="BY506" s="147">
        <f t="shared" si="283"/>
        <v>0</v>
      </c>
      <c r="BZ506" s="147">
        <f t="shared" si="283"/>
        <v>0</v>
      </c>
      <c r="CA506" s="147">
        <f t="shared" si="283"/>
        <v>0</v>
      </c>
      <c r="CB506" s="147">
        <f t="shared" si="284"/>
        <v>0</v>
      </c>
      <c r="CC506" s="147">
        <f t="shared" si="284"/>
        <v>0</v>
      </c>
      <c r="CD506" s="147">
        <f t="shared" si="284"/>
        <v>0</v>
      </c>
      <c r="CE506" s="147">
        <f t="shared" si="284"/>
        <v>0</v>
      </c>
      <c r="CF506" s="147">
        <f t="shared" si="284"/>
        <v>0</v>
      </c>
      <c r="CG506" s="147">
        <f t="shared" si="284"/>
        <v>0</v>
      </c>
      <c r="CH506" s="124"/>
    </row>
    <row r="507" spans="1:86" ht="14.1" hidden="1" customHeight="1" x14ac:dyDescent="0.2">
      <c r="A507" s="142">
        <v>44</v>
      </c>
      <c r="B507" s="143"/>
      <c r="C507" s="144"/>
      <c r="D507" s="145" t="str">
        <f t="shared" si="285"/>
        <v>(2</v>
      </c>
      <c r="E507" s="145" t="str">
        <f t="shared" si="285"/>
        <v xml:space="preserve">תעודות חוב מסחריות: </v>
      </c>
      <c r="F507" s="145"/>
      <c r="G507" s="145"/>
      <c r="H507" s="145"/>
      <c r="I507" s="146"/>
      <c r="J507" s="147">
        <f t="shared" si="277"/>
        <v>0</v>
      </c>
      <c r="K507" s="147">
        <f t="shared" si="277"/>
        <v>0</v>
      </c>
      <c r="L507" s="147">
        <f t="shared" si="277"/>
        <v>0</v>
      </c>
      <c r="M507" s="147">
        <f t="shared" si="277"/>
        <v>0</v>
      </c>
      <c r="N507" s="147">
        <f t="shared" si="277"/>
        <v>0</v>
      </c>
      <c r="O507" s="147">
        <f t="shared" si="277"/>
        <v>0</v>
      </c>
      <c r="P507" s="147">
        <f t="shared" si="277"/>
        <v>0</v>
      </c>
      <c r="Q507" s="147">
        <f t="shared" si="277"/>
        <v>0</v>
      </c>
      <c r="R507" s="147">
        <f t="shared" si="277"/>
        <v>0</v>
      </c>
      <c r="S507" s="147">
        <f t="shared" si="277"/>
        <v>0</v>
      </c>
      <c r="T507" s="147">
        <f t="shared" si="278"/>
        <v>0</v>
      </c>
      <c r="U507" s="147">
        <f t="shared" si="278"/>
        <v>0</v>
      </c>
      <c r="V507" s="147">
        <f t="shared" si="278"/>
        <v>0</v>
      </c>
      <c r="W507" s="147">
        <f t="shared" si="278"/>
        <v>0</v>
      </c>
      <c r="X507" s="147">
        <f t="shared" si="278"/>
        <v>0</v>
      </c>
      <c r="Y507" s="147">
        <f t="shared" si="278"/>
        <v>0</v>
      </c>
      <c r="Z507" s="147">
        <f t="shared" si="278"/>
        <v>0</v>
      </c>
      <c r="AA507" s="147">
        <f t="shared" si="278"/>
        <v>0</v>
      </c>
      <c r="AB507" s="147">
        <f t="shared" si="278"/>
        <v>0</v>
      </c>
      <c r="AC507" s="147">
        <f t="shared" si="278"/>
        <v>0</v>
      </c>
      <c r="AD507" s="147">
        <f t="shared" si="279"/>
        <v>0</v>
      </c>
      <c r="AE507" s="147">
        <f t="shared" si="279"/>
        <v>0</v>
      </c>
      <c r="AF507" s="147">
        <f t="shared" si="279"/>
        <v>0</v>
      </c>
      <c r="AG507" s="147">
        <f t="shared" si="279"/>
        <v>0</v>
      </c>
      <c r="AH507" s="147">
        <f t="shared" si="279"/>
        <v>0</v>
      </c>
      <c r="AI507" s="147">
        <f t="shared" si="279"/>
        <v>0</v>
      </c>
      <c r="AJ507" s="147">
        <f t="shared" si="279"/>
        <v>0</v>
      </c>
      <c r="AK507" s="147">
        <f t="shared" si="279"/>
        <v>0</v>
      </c>
      <c r="AL507" s="147">
        <f t="shared" si="279"/>
        <v>0</v>
      </c>
      <c r="AM507" s="147">
        <f t="shared" si="279"/>
        <v>0</v>
      </c>
      <c r="AN507" s="147">
        <f t="shared" si="280"/>
        <v>0</v>
      </c>
      <c r="AO507" s="147">
        <f t="shared" si="280"/>
        <v>0</v>
      </c>
      <c r="AP507" s="147">
        <f t="shared" si="280"/>
        <v>0</v>
      </c>
      <c r="AQ507" s="147">
        <f t="shared" si="280"/>
        <v>0</v>
      </c>
      <c r="AR507" s="147">
        <f t="shared" si="280"/>
        <v>0</v>
      </c>
      <c r="AS507" s="147">
        <f t="shared" si="280"/>
        <v>0</v>
      </c>
      <c r="AT507" s="147">
        <f t="shared" si="280"/>
        <v>0</v>
      </c>
      <c r="AU507" s="147">
        <f t="shared" si="280"/>
        <v>0</v>
      </c>
      <c r="AV507" s="147">
        <f t="shared" si="280"/>
        <v>0</v>
      </c>
      <c r="AW507" s="147">
        <f t="shared" si="280"/>
        <v>0</v>
      </c>
      <c r="AX507" s="147">
        <f t="shared" si="281"/>
        <v>0</v>
      </c>
      <c r="AY507" s="147">
        <f t="shared" si="281"/>
        <v>0</v>
      </c>
      <c r="AZ507" s="147">
        <f t="shared" si="281"/>
        <v>0</v>
      </c>
      <c r="BA507" s="147">
        <f t="shared" si="281"/>
        <v>0</v>
      </c>
      <c r="BB507" s="147">
        <f t="shared" si="281"/>
        <v>0</v>
      </c>
      <c r="BC507" s="147">
        <f t="shared" si="281"/>
        <v>0</v>
      </c>
      <c r="BD507" s="147">
        <f t="shared" si="281"/>
        <v>0</v>
      </c>
      <c r="BE507" s="147">
        <f t="shared" si="281"/>
        <v>0</v>
      </c>
      <c r="BF507" s="147">
        <f t="shared" si="281"/>
        <v>0</v>
      </c>
      <c r="BG507" s="147">
        <f t="shared" si="281"/>
        <v>0</v>
      </c>
      <c r="BH507" s="147">
        <f t="shared" si="282"/>
        <v>0</v>
      </c>
      <c r="BI507" s="147">
        <f t="shared" si="282"/>
        <v>0</v>
      </c>
      <c r="BJ507" s="147">
        <f t="shared" si="282"/>
        <v>0</v>
      </c>
      <c r="BK507" s="147">
        <f t="shared" si="282"/>
        <v>0</v>
      </c>
      <c r="BL507" s="147">
        <f t="shared" si="282"/>
        <v>0</v>
      </c>
      <c r="BM507" s="147">
        <f t="shared" si="282"/>
        <v>0</v>
      </c>
      <c r="BN507" s="147">
        <f t="shared" si="282"/>
        <v>0</v>
      </c>
      <c r="BO507" s="147">
        <f t="shared" si="282"/>
        <v>0</v>
      </c>
      <c r="BP507" s="147">
        <f t="shared" si="282"/>
        <v>0</v>
      </c>
      <c r="BQ507" s="147">
        <f t="shared" si="282"/>
        <v>0</v>
      </c>
      <c r="BR507" s="147">
        <f t="shared" si="283"/>
        <v>0</v>
      </c>
      <c r="BS507" s="147">
        <f t="shared" si="283"/>
        <v>0</v>
      </c>
      <c r="BT507" s="147">
        <f t="shared" si="283"/>
        <v>0</v>
      </c>
      <c r="BU507" s="147">
        <f t="shared" si="283"/>
        <v>0</v>
      </c>
      <c r="BV507" s="147">
        <f t="shared" si="283"/>
        <v>0</v>
      </c>
      <c r="BW507" s="147">
        <f t="shared" si="283"/>
        <v>0</v>
      </c>
      <c r="BX507" s="147">
        <f t="shared" si="283"/>
        <v>0</v>
      </c>
      <c r="BY507" s="147">
        <f t="shared" si="283"/>
        <v>0</v>
      </c>
      <c r="BZ507" s="147">
        <f t="shared" si="283"/>
        <v>0</v>
      </c>
      <c r="CA507" s="147">
        <f t="shared" si="283"/>
        <v>0</v>
      </c>
      <c r="CB507" s="147">
        <f t="shared" si="284"/>
        <v>0</v>
      </c>
      <c r="CC507" s="147">
        <f t="shared" si="284"/>
        <v>0</v>
      </c>
      <c r="CD507" s="147">
        <f t="shared" si="284"/>
        <v>0</v>
      </c>
      <c r="CE507" s="147">
        <f t="shared" si="284"/>
        <v>0</v>
      </c>
      <c r="CF507" s="147">
        <f t="shared" si="284"/>
        <v>0</v>
      </c>
      <c r="CG507" s="147">
        <f t="shared" si="284"/>
        <v>0</v>
      </c>
      <c r="CH507" s="124"/>
    </row>
    <row r="508" spans="1:86" ht="14.1" hidden="1" customHeight="1" x14ac:dyDescent="0.2">
      <c r="A508" s="142">
        <v>96</v>
      </c>
      <c r="B508" s="143"/>
      <c r="C508" s="144"/>
      <c r="D508" s="145" t="str">
        <f t="shared" si="285"/>
        <v>(3</v>
      </c>
      <c r="E508" s="145" t="str">
        <f t="shared" si="285"/>
        <v>אג"ח קונצרני:</v>
      </c>
      <c r="F508" s="145"/>
      <c r="G508" s="145"/>
      <c r="H508" s="145"/>
      <c r="I508" s="146"/>
      <c r="J508" s="147">
        <f t="shared" si="277"/>
        <v>3060481.2700000005</v>
      </c>
      <c r="K508" s="147">
        <f t="shared" si="277"/>
        <v>0</v>
      </c>
      <c r="L508" s="147">
        <f t="shared" si="277"/>
        <v>2175.3000000000002</v>
      </c>
      <c r="M508" s="147">
        <f t="shared" si="277"/>
        <v>128770.06000000001</v>
      </c>
      <c r="N508" s="147">
        <f t="shared" si="277"/>
        <v>0</v>
      </c>
      <c r="O508" s="147">
        <f t="shared" si="277"/>
        <v>36509.340000000004</v>
      </c>
      <c r="P508" s="147">
        <f t="shared" si="277"/>
        <v>0</v>
      </c>
      <c r="Q508" s="147">
        <f t="shared" si="277"/>
        <v>332973.24999999994</v>
      </c>
      <c r="R508" s="147">
        <f t="shared" si="277"/>
        <v>2896.64</v>
      </c>
      <c r="S508" s="147">
        <f t="shared" si="277"/>
        <v>140631.35999999999</v>
      </c>
      <c r="T508" s="147">
        <f t="shared" si="278"/>
        <v>0</v>
      </c>
      <c r="U508" s="147">
        <f t="shared" si="278"/>
        <v>906389.65999999992</v>
      </c>
      <c r="V508" s="147">
        <f t="shared" si="278"/>
        <v>0</v>
      </c>
      <c r="W508" s="147">
        <f t="shared" si="278"/>
        <v>0</v>
      </c>
      <c r="X508" s="147">
        <f t="shared" si="278"/>
        <v>0</v>
      </c>
      <c r="Y508" s="147">
        <f t="shared" si="278"/>
        <v>19557.079999999998</v>
      </c>
      <c r="Z508" s="147">
        <f t="shared" si="278"/>
        <v>1353.5800000000002</v>
      </c>
      <c r="AA508" s="147">
        <f t="shared" si="278"/>
        <v>188049.42</v>
      </c>
      <c r="AB508" s="147">
        <f t="shared" si="278"/>
        <v>60854.080000000009</v>
      </c>
      <c r="AC508" s="147">
        <f t="shared" si="278"/>
        <v>11094.27</v>
      </c>
      <c r="AD508" s="147">
        <f t="shared" si="279"/>
        <v>733188.7</v>
      </c>
      <c r="AE508" s="147">
        <f t="shared" si="279"/>
        <v>26990.77</v>
      </c>
      <c r="AF508" s="147">
        <f t="shared" si="279"/>
        <v>13967.53</v>
      </c>
      <c r="AG508" s="147">
        <f t="shared" si="279"/>
        <v>11067.369999999999</v>
      </c>
      <c r="AH508" s="147">
        <f t="shared" si="279"/>
        <v>11568.11</v>
      </c>
      <c r="AI508" s="147">
        <f t="shared" si="279"/>
        <v>4238.1000000000004</v>
      </c>
      <c r="AJ508" s="147">
        <f t="shared" si="279"/>
        <v>25876.350000000002</v>
      </c>
      <c r="AK508" s="147">
        <f t="shared" si="279"/>
        <v>389388.51</v>
      </c>
      <c r="AL508" s="147">
        <f t="shared" si="279"/>
        <v>12941.79</v>
      </c>
      <c r="AM508" s="147">
        <f t="shared" si="279"/>
        <v>0</v>
      </c>
      <c r="AN508" s="147">
        <f t="shared" si="280"/>
        <v>0</v>
      </c>
      <c r="AO508" s="147">
        <f t="shared" si="280"/>
        <v>0</v>
      </c>
      <c r="AP508" s="147">
        <f t="shared" si="280"/>
        <v>0</v>
      </c>
      <c r="AQ508" s="147">
        <f t="shared" si="280"/>
        <v>0</v>
      </c>
      <c r="AR508" s="147">
        <f t="shared" si="280"/>
        <v>0</v>
      </c>
      <c r="AS508" s="147">
        <f t="shared" si="280"/>
        <v>0</v>
      </c>
      <c r="AT508" s="147">
        <f t="shared" si="280"/>
        <v>0</v>
      </c>
      <c r="AU508" s="147">
        <f t="shared" si="280"/>
        <v>0</v>
      </c>
      <c r="AV508" s="147">
        <f t="shared" si="280"/>
        <v>0</v>
      </c>
      <c r="AW508" s="147">
        <f t="shared" si="280"/>
        <v>0</v>
      </c>
      <c r="AX508" s="147">
        <f t="shared" si="281"/>
        <v>0</v>
      </c>
      <c r="AY508" s="147">
        <f t="shared" si="281"/>
        <v>0</v>
      </c>
      <c r="AZ508" s="147">
        <f t="shared" si="281"/>
        <v>0</v>
      </c>
      <c r="BA508" s="147">
        <f t="shared" si="281"/>
        <v>0</v>
      </c>
      <c r="BB508" s="147">
        <f t="shared" si="281"/>
        <v>0</v>
      </c>
      <c r="BC508" s="147">
        <f t="shared" si="281"/>
        <v>0</v>
      </c>
      <c r="BD508" s="147">
        <f t="shared" si="281"/>
        <v>0</v>
      </c>
      <c r="BE508" s="147">
        <f t="shared" si="281"/>
        <v>0</v>
      </c>
      <c r="BF508" s="147">
        <f t="shared" si="281"/>
        <v>0</v>
      </c>
      <c r="BG508" s="147">
        <f t="shared" si="281"/>
        <v>0</v>
      </c>
      <c r="BH508" s="147">
        <f t="shared" si="282"/>
        <v>0</v>
      </c>
      <c r="BI508" s="147">
        <f t="shared" si="282"/>
        <v>0</v>
      </c>
      <c r="BJ508" s="147">
        <f t="shared" si="282"/>
        <v>0</v>
      </c>
      <c r="BK508" s="147">
        <f t="shared" si="282"/>
        <v>0</v>
      </c>
      <c r="BL508" s="147">
        <f t="shared" si="282"/>
        <v>0</v>
      </c>
      <c r="BM508" s="147">
        <f t="shared" si="282"/>
        <v>0</v>
      </c>
      <c r="BN508" s="147">
        <f t="shared" si="282"/>
        <v>0</v>
      </c>
      <c r="BO508" s="147">
        <f t="shared" si="282"/>
        <v>0</v>
      </c>
      <c r="BP508" s="147">
        <f t="shared" si="282"/>
        <v>0</v>
      </c>
      <c r="BQ508" s="147">
        <f t="shared" si="282"/>
        <v>0</v>
      </c>
      <c r="BR508" s="147">
        <f t="shared" si="283"/>
        <v>0</v>
      </c>
      <c r="BS508" s="147">
        <f t="shared" si="283"/>
        <v>0</v>
      </c>
      <c r="BT508" s="147">
        <f t="shared" si="283"/>
        <v>0</v>
      </c>
      <c r="BU508" s="147">
        <f t="shared" si="283"/>
        <v>0</v>
      </c>
      <c r="BV508" s="147">
        <f t="shared" si="283"/>
        <v>0</v>
      </c>
      <c r="BW508" s="147">
        <f t="shared" si="283"/>
        <v>0</v>
      </c>
      <c r="BX508" s="147">
        <f t="shared" si="283"/>
        <v>0</v>
      </c>
      <c r="BY508" s="147">
        <f t="shared" si="283"/>
        <v>0</v>
      </c>
      <c r="BZ508" s="147">
        <f t="shared" si="283"/>
        <v>0</v>
      </c>
      <c r="CA508" s="147">
        <f t="shared" si="283"/>
        <v>0</v>
      </c>
      <c r="CB508" s="147">
        <f t="shared" si="284"/>
        <v>0</v>
      </c>
      <c r="CC508" s="147">
        <f t="shared" si="284"/>
        <v>0</v>
      </c>
      <c r="CD508" s="147">
        <f t="shared" si="284"/>
        <v>0</v>
      </c>
      <c r="CE508" s="147">
        <f t="shared" si="284"/>
        <v>0</v>
      </c>
      <c r="CF508" s="147">
        <f t="shared" si="284"/>
        <v>0</v>
      </c>
      <c r="CG508" s="147">
        <f t="shared" si="284"/>
        <v>0</v>
      </c>
      <c r="CH508" s="124"/>
    </row>
    <row r="509" spans="1:86" ht="14.1" hidden="1" customHeight="1" x14ac:dyDescent="0.2">
      <c r="A509" s="142">
        <v>155</v>
      </c>
      <c r="B509" s="143"/>
      <c r="C509" s="144"/>
      <c r="D509" s="145" t="str">
        <f t="shared" si="285"/>
        <v>4)</v>
      </c>
      <c r="E509" s="145" t="str">
        <f t="shared" si="285"/>
        <v>מניות (למעט חברות מוחזקות)</v>
      </c>
      <c r="F509" s="145"/>
      <c r="G509" s="145"/>
      <c r="H509" s="145"/>
      <c r="I509" s="146"/>
      <c r="J509" s="147">
        <f t="shared" si="277"/>
        <v>5345574.1199999992</v>
      </c>
      <c r="K509" s="147">
        <f t="shared" si="277"/>
        <v>0</v>
      </c>
      <c r="L509" s="147">
        <f t="shared" si="277"/>
        <v>18382.550000000003</v>
      </c>
      <c r="M509" s="147">
        <f t="shared" si="277"/>
        <v>555074.91</v>
      </c>
      <c r="N509" s="147">
        <f t="shared" si="277"/>
        <v>0</v>
      </c>
      <c r="O509" s="147">
        <f t="shared" si="277"/>
        <v>13169.400000000001</v>
      </c>
      <c r="P509" s="147">
        <f t="shared" si="277"/>
        <v>175415.34</v>
      </c>
      <c r="Q509" s="147">
        <f t="shared" si="277"/>
        <v>873214.44000000018</v>
      </c>
      <c r="R509" s="147">
        <f t="shared" si="277"/>
        <v>0</v>
      </c>
      <c r="S509" s="147">
        <f t="shared" si="277"/>
        <v>0</v>
      </c>
      <c r="T509" s="147">
        <f t="shared" si="278"/>
        <v>475074.33000000007</v>
      </c>
      <c r="U509" s="147">
        <f t="shared" si="278"/>
        <v>1395357</v>
      </c>
      <c r="V509" s="147">
        <f t="shared" si="278"/>
        <v>0</v>
      </c>
      <c r="W509" s="147">
        <f t="shared" si="278"/>
        <v>0</v>
      </c>
      <c r="X509" s="147">
        <f t="shared" si="278"/>
        <v>0</v>
      </c>
      <c r="Y509" s="147">
        <f t="shared" si="278"/>
        <v>1813.6799999999998</v>
      </c>
      <c r="Z509" s="147">
        <f t="shared" si="278"/>
        <v>205266.86</v>
      </c>
      <c r="AA509" s="147">
        <f t="shared" si="278"/>
        <v>245403.96000000002</v>
      </c>
      <c r="AB509" s="147">
        <f t="shared" si="278"/>
        <v>0</v>
      </c>
      <c r="AC509" s="147">
        <f t="shared" si="278"/>
        <v>190511.33000000002</v>
      </c>
      <c r="AD509" s="147">
        <f t="shared" si="279"/>
        <v>537057.11</v>
      </c>
      <c r="AE509" s="147">
        <f t="shared" si="279"/>
        <v>86472.760000000009</v>
      </c>
      <c r="AF509" s="147">
        <f t="shared" si="279"/>
        <v>30186.22</v>
      </c>
      <c r="AG509" s="147">
        <f t="shared" si="279"/>
        <v>15490.91</v>
      </c>
      <c r="AH509" s="147">
        <f t="shared" si="279"/>
        <v>18951.14</v>
      </c>
      <c r="AI509" s="147">
        <f t="shared" si="279"/>
        <v>4130.54</v>
      </c>
      <c r="AJ509" s="147">
        <f t="shared" si="279"/>
        <v>274.12</v>
      </c>
      <c r="AK509" s="147">
        <f t="shared" si="279"/>
        <v>355098.04</v>
      </c>
      <c r="AL509" s="147">
        <f t="shared" si="279"/>
        <v>149229.47999999998</v>
      </c>
      <c r="AM509" s="147">
        <f t="shared" si="279"/>
        <v>0</v>
      </c>
      <c r="AN509" s="147">
        <f t="shared" si="280"/>
        <v>0</v>
      </c>
      <c r="AO509" s="147">
        <f t="shared" si="280"/>
        <v>0</v>
      </c>
      <c r="AP509" s="147">
        <f t="shared" si="280"/>
        <v>0</v>
      </c>
      <c r="AQ509" s="147">
        <f t="shared" si="280"/>
        <v>0</v>
      </c>
      <c r="AR509" s="147">
        <f t="shared" si="280"/>
        <v>0</v>
      </c>
      <c r="AS509" s="147">
        <f t="shared" si="280"/>
        <v>0</v>
      </c>
      <c r="AT509" s="147">
        <f t="shared" si="280"/>
        <v>0</v>
      </c>
      <c r="AU509" s="147">
        <f t="shared" si="280"/>
        <v>0</v>
      </c>
      <c r="AV509" s="147">
        <f t="shared" si="280"/>
        <v>0</v>
      </c>
      <c r="AW509" s="147">
        <f t="shared" si="280"/>
        <v>0</v>
      </c>
      <c r="AX509" s="147">
        <f t="shared" si="281"/>
        <v>0</v>
      </c>
      <c r="AY509" s="147">
        <f t="shared" si="281"/>
        <v>0</v>
      </c>
      <c r="AZ509" s="147">
        <f t="shared" si="281"/>
        <v>0</v>
      </c>
      <c r="BA509" s="147">
        <f t="shared" si="281"/>
        <v>0</v>
      </c>
      <c r="BB509" s="147">
        <f t="shared" si="281"/>
        <v>0</v>
      </c>
      <c r="BC509" s="147">
        <f t="shared" si="281"/>
        <v>0</v>
      </c>
      <c r="BD509" s="147">
        <f t="shared" si="281"/>
        <v>0</v>
      </c>
      <c r="BE509" s="147">
        <f t="shared" si="281"/>
        <v>0</v>
      </c>
      <c r="BF509" s="147">
        <f t="shared" si="281"/>
        <v>0</v>
      </c>
      <c r="BG509" s="147">
        <f t="shared" si="281"/>
        <v>0</v>
      </c>
      <c r="BH509" s="147">
        <f t="shared" si="282"/>
        <v>0</v>
      </c>
      <c r="BI509" s="147">
        <f t="shared" si="282"/>
        <v>0</v>
      </c>
      <c r="BJ509" s="147">
        <f t="shared" si="282"/>
        <v>0</v>
      </c>
      <c r="BK509" s="147">
        <f t="shared" si="282"/>
        <v>0</v>
      </c>
      <c r="BL509" s="147">
        <f t="shared" si="282"/>
        <v>0</v>
      </c>
      <c r="BM509" s="147">
        <f t="shared" si="282"/>
        <v>0</v>
      </c>
      <c r="BN509" s="147">
        <f t="shared" si="282"/>
        <v>0</v>
      </c>
      <c r="BO509" s="147">
        <f t="shared" si="282"/>
        <v>0</v>
      </c>
      <c r="BP509" s="147">
        <f t="shared" si="282"/>
        <v>0</v>
      </c>
      <c r="BQ509" s="147">
        <f t="shared" si="282"/>
        <v>0</v>
      </c>
      <c r="BR509" s="147">
        <f t="shared" si="283"/>
        <v>0</v>
      </c>
      <c r="BS509" s="147">
        <f t="shared" si="283"/>
        <v>0</v>
      </c>
      <c r="BT509" s="147">
        <f t="shared" si="283"/>
        <v>0</v>
      </c>
      <c r="BU509" s="147">
        <f t="shared" si="283"/>
        <v>0</v>
      </c>
      <c r="BV509" s="147">
        <f t="shared" si="283"/>
        <v>0</v>
      </c>
      <c r="BW509" s="147">
        <f t="shared" si="283"/>
        <v>0</v>
      </c>
      <c r="BX509" s="147">
        <f t="shared" si="283"/>
        <v>0</v>
      </c>
      <c r="BY509" s="147">
        <f t="shared" si="283"/>
        <v>0</v>
      </c>
      <c r="BZ509" s="147">
        <f t="shared" si="283"/>
        <v>0</v>
      </c>
      <c r="CA509" s="147">
        <f t="shared" si="283"/>
        <v>0</v>
      </c>
      <c r="CB509" s="147">
        <f t="shared" si="284"/>
        <v>0</v>
      </c>
      <c r="CC509" s="147">
        <f t="shared" si="284"/>
        <v>0</v>
      </c>
      <c r="CD509" s="147">
        <f t="shared" si="284"/>
        <v>0</v>
      </c>
      <c r="CE509" s="147">
        <f t="shared" si="284"/>
        <v>0</v>
      </c>
      <c r="CF509" s="147">
        <f t="shared" si="284"/>
        <v>0</v>
      </c>
      <c r="CG509" s="147">
        <f t="shared" si="284"/>
        <v>0</v>
      </c>
      <c r="CH509" s="124"/>
    </row>
    <row r="510" spans="1:86" ht="14.1" hidden="1" customHeight="1" x14ac:dyDescent="0.2">
      <c r="A510" s="142">
        <v>175</v>
      </c>
      <c r="B510" s="143"/>
      <c r="C510" s="144"/>
      <c r="D510" s="145" t="str">
        <f t="shared" si="285"/>
        <v>5)</v>
      </c>
      <c r="E510" s="145" t="str">
        <f t="shared" si="285"/>
        <v>השקעות בקרנות סל</v>
      </c>
      <c r="F510" s="145"/>
      <c r="G510" s="145"/>
      <c r="H510" s="145"/>
      <c r="I510" s="146"/>
      <c r="J510" s="147">
        <f t="shared" si="277"/>
        <v>3353964.19</v>
      </c>
      <c r="K510" s="147">
        <f t="shared" si="277"/>
        <v>0</v>
      </c>
      <c r="L510" s="147">
        <f t="shared" si="277"/>
        <v>10044.49</v>
      </c>
      <c r="M510" s="147">
        <f t="shared" si="277"/>
        <v>206677.67</v>
      </c>
      <c r="N510" s="147">
        <f t="shared" si="277"/>
        <v>0</v>
      </c>
      <c r="O510" s="147">
        <f t="shared" si="277"/>
        <v>3372.2</v>
      </c>
      <c r="P510" s="147">
        <f t="shared" si="277"/>
        <v>178823.33000000002</v>
      </c>
      <c r="Q510" s="147">
        <f t="shared" si="277"/>
        <v>968313.05</v>
      </c>
      <c r="R510" s="147">
        <f t="shared" si="277"/>
        <v>0</v>
      </c>
      <c r="S510" s="147">
        <f t="shared" si="277"/>
        <v>0</v>
      </c>
      <c r="T510" s="147">
        <f t="shared" si="278"/>
        <v>155421.38</v>
      </c>
      <c r="U510" s="147">
        <f t="shared" si="278"/>
        <v>454788.36</v>
      </c>
      <c r="V510" s="147">
        <f t="shared" si="278"/>
        <v>0</v>
      </c>
      <c r="W510" s="147">
        <f t="shared" si="278"/>
        <v>0</v>
      </c>
      <c r="X510" s="147">
        <f t="shared" si="278"/>
        <v>0</v>
      </c>
      <c r="Y510" s="147">
        <f t="shared" si="278"/>
        <v>5184.9399999999996</v>
      </c>
      <c r="Z510" s="147">
        <f t="shared" si="278"/>
        <v>287132.56</v>
      </c>
      <c r="AA510" s="147">
        <f t="shared" si="278"/>
        <v>465983</v>
      </c>
      <c r="AB510" s="147">
        <f t="shared" si="278"/>
        <v>0</v>
      </c>
      <c r="AC510" s="147">
        <f t="shared" si="278"/>
        <v>152584.42000000001</v>
      </c>
      <c r="AD510" s="147">
        <f t="shared" si="279"/>
        <v>349025.45</v>
      </c>
      <c r="AE510" s="147">
        <f t="shared" si="279"/>
        <v>39826.67</v>
      </c>
      <c r="AF510" s="147">
        <f t="shared" si="279"/>
        <v>16452.91</v>
      </c>
      <c r="AG510" s="147">
        <f t="shared" si="279"/>
        <v>11125.55</v>
      </c>
      <c r="AH510" s="147">
        <f t="shared" si="279"/>
        <v>27381.699999999997</v>
      </c>
      <c r="AI510" s="147">
        <f t="shared" si="279"/>
        <v>14057.13</v>
      </c>
      <c r="AJ510" s="147">
        <f t="shared" si="279"/>
        <v>0</v>
      </c>
      <c r="AK510" s="147">
        <f t="shared" si="279"/>
        <v>5455.86</v>
      </c>
      <c r="AL510" s="147">
        <f t="shared" si="279"/>
        <v>2313.52</v>
      </c>
      <c r="AM510" s="147">
        <f t="shared" si="279"/>
        <v>0</v>
      </c>
      <c r="AN510" s="147">
        <f t="shared" si="280"/>
        <v>0</v>
      </c>
      <c r="AO510" s="147">
        <f t="shared" si="280"/>
        <v>0</v>
      </c>
      <c r="AP510" s="147">
        <f t="shared" si="280"/>
        <v>0</v>
      </c>
      <c r="AQ510" s="147">
        <f t="shared" si="280"/>
        <v>0</v>
      </c>
      <c r="AR510" s="147">
        <f t="shared" si="280"/>
        <v>0</v>
      </c>
      <c r="AS510" s="147">
        <f t="shared" si="280"/>
        <v>0</v>
      </c>
      <c r="AT510" s="147">
        <f t="shared" si="280"/>
        <v>0</v>
      </c>
      <c r="AU510" s="147">
        <f t="shared" si="280"/>
        <v>0</v>
      </c>
      <c r="AV510" s="147">
        <f t="shared" si="280"/>
        <v>0</v>
      </c>
      <c r="AW510" s="147">
        <f t="shared" si="280"/>
        <v>0</v>
      </c>
      <c r="AX510" s="147">
        <f t="shared" si="281"/>
        <v>0</v>
      </c>
      <c r="AY510" s="147">
        <f t="shared" si="281"/>
        <v>0</v>
      </c>
      <c r="AZ510" s="147">
        <f t="shared" si="281"/>
        <v>0</v>
      </c>
      <c r="BA510" s="147">
        <f t="shared" si="281"/>
        <v>0</v>
      </c>
      <c r="BB510" s="147">
        <f t="shared" si="281"/>
        <v>0</v>
      </c>
      <c r="BC510" s="147">
        <f t="shared" si="281"/>
        <v>0</v>
      </c>
      <c r="BD510" s="147">
        <f t="shared" si="281"/>
        <v>0</v>
      </c>
      <c r="BE510" s="147">
        <f t="shared" si="281"/>
        <v>0</v>
      </c>
      <c r="BF510" s="147">
        <f t="shared" si="281"/>
        <v>0</v>
      </c>
      <c r="BG510" s="147">
        <f t="shared" si="281"/>
        <v>0</v>
      </c>
      <c r="BH510" s="147">
        <f t="shared" si="282"/>
        <v>0</v>
      </c>
      <c r="BI510" s="147">
        <f t="shared" si="282"/>
        <v>0</v>
      </c>
      <c r="BJ510" s="147">
        <f t="shared" si="282"/>
        <v>0</v>
      </c>
      <c r="BK510" s="147">
        <f t="shared" si="282"/>
        <v>0</v>
      </c>
      <c r="BL510" s="147">
        <f t="shared" si="282"/>
        <v>0</v>
      </c>
      <c r="BM510" s="147">
        <f t="shared" si="282"/>
        <v>0</v>
      </c>
      <c r="BN510" s="147">
        <f t="shared" si="282"/>
        <v>0</v>
      </c>
      <c r="BO510" s="147">
        <f t="shared" si="282"/>
        <v>0</v>
      </c>
      <c r="BP510" s="147">
        <f t="shared" si="282"/>
        <v>0</v>
      </c>
      <c r="BQ510" s="147">
        <f t="shared" si="282"/>
        <v>0</v>
      </c>
      <c r="BR510" s="147">
        <f t="shared" si="283"/>
        <v>0</v>
      </c>
      <c r="BS510" s="147">
        <f t="shared" si="283"/>
        <v>0</v>
      </c>
      <c r="BT510" s="147">
        <f t="shared" si="283"/>
        <v>0</v>
      </c>
      <c r="BU510" s="147">
        <f t="shared" si="283"/>
        <v>0</v>
      </c>
      <c r="BV510" s="147">
        <f t="shared" si="283"/>
        <v>0</v>
      </c>
      <c r="BW510" s="147">
        <f t="shared" si="283"/>
        <v>0</v>
      </c>
      <c r="BX510" s="147">
        <f t="shared" si="283"/>
        <v>0</v>
      </c>
      <c r="BY510" s="147">
        <f t="shared" si="283"/>
        <v>0</v>
      </c>
      <c r="BZ510" s="147">
        <f t="shared" si="283"/>
        <v>0</v>
      </c>
      <c r="CA510" s="147">
        <f t="shared" si="283"/>
        <v>0</v>
      </c>
      <c r="CB510" s="147">
        <f t="shared" si="284"/>
        <v>0</v>
      </c>
      <c r="CC510" s="147">
        <f t="shared" si="284"/>
        <v>0</v>
      </c>
      <c r="CD510" s="147">
        <f t="shared" si="284"/>
        <v>0</v>
      </c>
      <c r="CE510" s="147">
        <f t="shared" si="284"/>
        <v>0</v>
      </c>
      <c r="CF510" s="147">
        <f t="shared" si="284"/>
        <v>0</v>
      </c>
      <c r="CG510" s="147">
        <f t="shared" si="284"/>
        <v>0</v>
      </c>
      <c r="CH510" s="124"/>
    </row>
    <row r="511" spans="1:86" ht="14.1" hidden="1" customHeight="1" x14ac:dyDescent="0.2">
      <c r="A511" s="142">
        <v>189</v>
      </c>
      <c r="B511" s="143"/>
      <c r="C511" s="144"/>
      <c r="D511" s="145" t="str">
        <f t="shared" si="285"/>
        <v>6)</v>
      </c>
      <c r="E511" s="145" t="str">
        <f t="shared" si="285"/>
        <v>תעודות השתתפות בקרנות נאמנות</v>
      </c>
      <c r="F511" s="145"/>
      <c r="G511" s="145"/>
      <c r="H511" s="145"/>
      <c r="I511" s="146"/>
      <c r="J511" s="147">
        <f t="shared" si="277"/>
        <v>542470.06999999995</v>
      </c>
      <c r="K511" s="147">
        <f t="shared" si="277"/>
        <v>0</v>
      </c>
      <c r="L511" s="147">
        <f t="shared" si="277"/>
        <v>1059.22</v>
      </c>
      <c r="M511" s="147">
        <f t="shared" si="277"/>
        <v>33416.76</v>
      </c>
      <c r="N511" s="147">
        <f t="shared" si="277"/>
        <v>0</v>
      </c>
      <c r="O511" s="147">
        <f t="shared" si="277"/>
        <v>994.09</v>
      </c>
      <c r="P511" s="147">
        <f t="shared" si="277"/>
        <v>2322.6099999999997</v>
      </c>
      <c r="Q511" s="147">
        <f t="shared" si="277"/>
        <v>39968.400000000001</v>
      </c>
      <c r="R511" s="147">
        <f t="shared" si="277"/>
        <v>0</v>
      </c>
      <c r="S511" s="147">
        <f t="shared" si="277"/>
        <v>0</v>
      </c>
      <c r="T511" s="147">
        <f t="shared" si="278"/>
        <v>113920.45</v>
      </c>
      <c r="U511" s="147">
        <f t="shared" si="278"/>
        <v>329689.17</v>
      </c>
      <c r="V511" s="147">
        <f t="shared" si="278"/>
        <v>0</v>
      </c>
      <c r="W511" s="147">
        <f t="shared" si="278"/>
        <v>0</v>
      </c>
      <c r="X511" s="147">
        <f t="shared" si="278"/>
        <v>0</v>
      </c>
      <c r="Y511" s="147">
        <f t="shared" si="278"/>
        <v>0</v>
      </c>
      <c r="Z511" s="147">
        <f t="shared" si="278"/>
        <v>0</v>
      </c>
      <c r="AA511" s="147">
        <f t="shared" si="278"/>
        <v>0</v>
      </c>
      <c r="AB511" s="147">
        <f t="shared" si="278"/>
        <v>0</v>
      </c>
      <c r="AC511" s="147">
        <f t="shared" si="278"/>
        <v>0</v>
      </c>
      <c r="AD511" s="147">
        <f t="shared" si="279"/>
        <v>0</v>
      </c>
      <c r="AE511" s="147">
        <f t="shared" si="279"/>
        <v>5135.1399999999994</v>
      </c>
      <c r="AF511" s="147">
        <f t="shared" si="279"/>
        <v>1636.21</v>
      </c>
      <c r="AG511" s="147">
        <f t="shared" si="279"/>
        <v>670.76</v>
      </c>
      <c r="AH511" s="147">
        <f t="shared" si="279"/>
        <v>358.45</v>
      </c>
      <c r="AI511" s="147">
        <f t="shared" si="279"/>
        <v>0</v>
      </c>
      <c r="AJ511" s="147">
        <f t="shared" si="279"/>
        <v>0</v>
      </c>
      <c r="AK511" s="147">
        <f t="shared" si="279"/>
        <v>9794.2800000000007</v>
      </c>
      <c r="AL511" s="147">
        <f t="shared" si="279"/>
        <v>3504.53</v>
      </c>
      <c r="AM511" s="147">
        <f t="shared" si="279"/>
        <v>0</v>
      </c>
      <c r="AN511" s="147">
        <f t="shared" si="280"/>
        <v>0</v>
      </c>
      <c r="AO511" s="147">
        <f t="shared" si="280"/>
        <v>0</v>
      </c>
      <c r="AP511" s="147">
        <f t="shared" si="280"/>
        <v>0</v>
      </c>
      <c r="AQ511" s="147">
        <f t="shared" si="280"/>
        <v>0</v>
      </c>
      <c r="AR511" s="147">
        <f t="shared" si="280"/>
        <v>0</v>
      </c>
      <c r="AS511" s="147">
        <f t="shared" si="280"/>
        <v>0</v>
      </c>
      <c r="AT511" s="147">
        <f t="shared" si="280"/>
        <v>0</v>
      </c>
      <c r="AU511" s="147">
        <f t="shared" si="280"/>
        <v>0</v>
      </c>
      <c r="AV511" s="147">
        <f t="shared" si="280"/>
        <v>0</v>
      </c>
      <c r="AW511" s="147">
        <f t="shared" si="280"/>
        <v>0</v>
      </c>
      <c r="AX511" s="147">
        <f t="shared" si="281"/>
        <v>0</v>
      </c>
      <c r="AY511" s="147">
        <f t="shared" si="281"/>
        <v>0</v>
      </c>
      <c r="AZ511" s="147">
        <f t="shared" si="281"/>
        <v>0</v>
      </c>
      <c r="BA511" s="147">
        <f t="shared" si="281"/>
        <v>0</v>
      </c>
      <c r="BB511" s="147">
        <f t="shared" si="281"/>
        <v>0</v>
      </c>
      <c r="BC511" s="147">
        <f t="shared" si="281"/>
        <v>0</v>
      </c>
      <c r="BD511" s="147">
        <f t="shared" si="281"/>
        <v>0</v>
      </c>
      <c r="BE511" s="147">
        <f t="shared" si="281"/>
        <v>0</v>
      </c>
      <c r="BF511" s="147">
        <f t="shared" si="281"/>
        <v>0</v>
      </c>
      <c r="BG511" s="147">
        <f t="shared" si="281"/>
        <v>0</v>
      </c>
      <c r="BH511" s="147">
        <f t="shared" si="282"/>
        <v>0</v>
      </c>
      <c r="BI511" s="147">
        <f t="shared" si="282"/>
        <v>0</v>
      </c>
      <c r="BJ511" s="147">
        <f t="shared" si="282"/>
        <v>0</v>
      </c>
      <c r="BK511" s="147">
        <f t="shared" si="282"/>
        <v>0</v>
      </c>
      <c r="BL511" s="147">
        <f t="shared" si="282"/>
        <v>0</v>
      </c>
      <c r="BM511" s="147">
        <f t="shared" si="282"/>
        <v>0</v>
      </c>
      <c r="BN511" s="147">
        <f t="shared" si="282"/>
        <v>0</v>
      </c>
      <c r="BO511" s="147">
        <f t="shared" si="282"/>
        <v>0</v>
      </c>
      <c r="BP511" s="147">
        <f t="shared" si="282"/>
        <v>0</v>
      </c>
      <c r="BQ511" s="147">
        <f t="shared" si="282"/>
        <v>0</v>
      </c>
      <c r="BR511" s="147">
        <f t="shared" si="283"/>
        <v>0</v>
      </c>
      <c r="BS511" s="147">
        <f t="shared" si="283"/>
        <v>0</v>
      </c>
      <c r="BT511" s="147">
        <f t="shared" si="283"/>
        <v>0</v>
      </c>
      <c r="BU511" s="147">
        <f t="shared" si="283"/>
        <v>0</v>
      </c>
      <c r="BV511" s="147">
        <f t="shared" si="283"/>
        <v>0</v>
      </c>
      <c r="BW511" s="147">
        <f t="shared" si="283"/>
        <v>0</v>
      </c>
      <c r="BX511" s="147">
        <f t="shared" si="283"/>
        <v>0</v>
      </c>
      <c r="BY511" s="147">
        <f t="shared" si="283"/>
        <v>0</v>
      </c>
      <c r="BZ511" s="147">
        <f t="shared" si="283"/>
        <v>0</v>
      </c>
      <c r="CA511" s="147">
        <f t="shared" si="283"/>
        <v>0</v>
      </c>
      <c r="CB511" s="147">
        <f t="shared" si="284"/>
        <v>0</v>
      </c>
      <c r="CC511" s="147">
        <f t="shared" si="284"/>
        <v>0</v>
      </c>
      <c r="CD511" s="147">
        <f t="shared" si="284"/>
        <v>0</v>
      </c>
      <c r="CE511" s="147">
        <f t="shared" si="284"/>
        <v>0</v>
      </c>
      <c r="CF511" s="147">
        <f t="shared" si="284"/>
        <v>0</v>
      </c>
      <c r="CG511" s="147">
        <f t="shared" si="284"/>
        <v>0</v>
      </c>
    </row>
    <row r="512" spans="1:86" ht="14.1" hidden="1" customHeight="1" x14ac:dyDescent="0.2">
      <c r="A512" s="142">
        <v>197</v>
      </c>
      <c r="B512" s="143"/>
      <c r="C512" s="144"/>
      <c r="D512" s="145" t="str">
        <f t="shared" si="285"/>
        <v>7)</v>
      </c>
      <c r="E512" s="145" t="str">
        <f t="shared" si="285"/>
        <v>קרנות השקעה</v>
      </c>
      <c r="F512" s="145"/>
      <c r="G512" s="145"/>
      <c r="H512" s="145"/>
      <c r="I512" s="146"/>
      <c r="J512" s="147">
        <f t="shared" si="277"/>
        <v>922897.94</v>
      </c>
      <c r="K512" s="147">
        <f t="shared" si="277"/>
        <v>0</v>
      </c>
      <c r="L512" s="147">
        <f t="shared" si="277"/>
        <v>8174.04</v>
      </c>
      <c r="M512" s="147">
        <f t="shared" si="277"/>
        <v>364551.3</v>
      </c>
      <c r="N512" s="147">
        <f t="shared" si="277"/>
        <v>0</v>
      </c>
      <c r="O512" s="147">
        <f t="shared" si="277"/>
        <v>10497.03</v>
      </c>
      <c r="P512" s="147">
        <f t="shared" si="277"/>
        <v>4575.32</v>
      </c>
      <c r="Q512" s="147">
        <f t="shared" si="277"/>
        <v>440129.17999999993</v>
      </c>
      <c r="R512" s="147">
        <f t="shared" si="277"/>
        <v>0</v>
      </c>
      <c r="S512" s="147">
        <f t="shared" si="277"/>
        <v>0</v>
      </c>
      <c r="T512" s="147">
        <f t="shared" si="278"/>
        <v>0</v>
      </c>
      <c r="U512" s="147">
        <f t="shared" si="278"/>
        <v>5299.77</v>
      </c>
      <c r="V512" s="147">
        <f t="shared" si="278"/>
        <v>0</v>
      </c>
      <c r="W512" s="147">
        <f t="shared" si="278"/>
        <v>0</v>
      </c>
      <c r="X512" s="147">
        <f t="shared" si="278"/>
        <v>0</v>
      </c>
      <c r="Y512" s="147">
        <f t="shared" si="278"/>
        <v>0</v>
      </c>
      <c r="Z512" s="147">
        <f t="shared" si="278"/>
        <v>0</v>
      </c>
      <c r="AA512" s="147">
        <f t="shared" si="278"/>
        <v>0</v>
      </c>
      <c r="AB512" s="147">
        <f t="shared" si="278"/>
        <v>886.78</v>
      </c>
      <c r="AC512" s="147">
        <f t="shared" si="278"/>
        <v>0</v>
      </c>
      <c r="AD512" s="147">
        <f t="shared" si="279"/>
        <v>8966.34</v>
      </c>
      <c r="AE512" s="147">
        <f t="shared" si="279"/>
        <v>42854.33</v>
      </c>
      <c r="AF512" s="147">
        <f t="shared" si="279"/>
        <v>14445.880000000001</v>
      </c>
      <c r="AG512" s="147">
        <f t="shared" si="279"/>
        <v>10822.17</v>
      </c>
      <c r="AH512" s="147">
        <f t="shared" si="279"/>
        <v>11695.8</v>
      </c>
      <c r="AI512" s="147">
        <f t="shared" si="279"/>
        <v>0</v>
      </c>
      <c r="AJ512" s="147">
        <f t="shared" si="279"/>
        <v>0</v>
      </c>
      <c r="AK512" s="147">
        <f t="shared" si="279"/>
        <v>0</v>
      </c>
      <c r="AL512" s="147">
        <f t="shared" si="279"/>
        <v>0</v>
      </c>
      <c r="AM512" s="147">
        <f t="shared" si="279"/>
        <v>0</v>
      </c>
      <c r="AN512" s="147">
        <f t="shared" si="280"/>
        <v>0</v>
      </c>
      <c r="AO512" s="147">
        <f t="shared" si="280"/>
        <v>0</v>
      </c>
      <c r="AP512" s="147">
        <f t="shared" si="280"/>
        <v>0</v>
      </c>
      <c r="AQ512" s="147">
        <f t="shared" si="280"/>
        <v>0</v>
      </c>
      <c r="AR512" s="147">
        <f t="shared" si="280"/>
        <v>0</v>
      </c>
      <c r="AS512" s="147">
        <f t="shared" si="280"/>
        <v>0</v>
      </c>
      <c r="AT512" s="147">
        <f t="shared" si="280"/>
        <v>0</v>
      </c>
      <c r="AU512" s="147">
        <f t="shared" si="280"/>
        <v>0</v>
      </c>
      <c r="AV512" s="147">
        <f t="shared" si="280"/>
        <v>0</v>
      </c>
      <c r="AW512" s="147">
        <f t="shared" si="280"/>
        <v>0</v>
      </c>
      <c r="AX512" s="147">
        <f t="shared" si="281"/>
        <v>0</v>
      </c>
      <c r="AY512" s="147">
        <f t="shared" si="281"/>
        <v>0</v>
      </c>
      <c r="AZ512" s="147">
        <f t="shared" si="281"/>
        <v>0</v>
      </c>
      <c r="BA512" s="147">
        <f t="shared" si="281"/>
        <v>0</v>
      </c>
      <c r="BB512" s="147">
        <f t="shared" si="281"/>
        <v>0</v>
      </c>
      <c r="BC512" s="147">
        <f t="shared" si="281"/>
        <v>0</v>
      </c>
      <c r="BD512" s="147">
        <f t="shared" si="281"/>
        <v>0</v>
      </c>
      <c r="BE512" s="147">
        <f t="shared" si="281"/>
        <v>0</v>
      </c>
      <c r="BF512" s="147">
        <f t="shared" si="281"/>
        <v>0</v>
      </c>
      <c r="BG512" s="147">
        <f t="shared" si="281"/>
        <v>0</v>
      </c>
      <c r="BH512" s="147">
        <f t="shared" si="282"/>
        <v>0</v>
      </c>
      <c r="BI512" s="147">
        <f t="shared" si="282"/>
        <v>0</v>
      </c>
      <c r="BJ512" s="147">
        <f t="shared" si="282"/>
        <v>0</v>
      </c>
      <c r="BK512" s="147">
        <f t="shared" si="282"/>
        <v>0</v>
      </c>
      <c r="BL512" s="147">
        <f t="shared" si="282"/>
        <v>0</v>
      </c>
      <c r="BM512" s="147">
        <f t="shared" si="282"/>
        <v>0</v>
      </c>
      <c r="BN512" s="147">
        <f t="shared" si="282"/>
        <v>0</v>
      </c>
      <c r="BO512" s="147">
        <f t="shared" si="282"/>
        <v>0</v>
      </c>
      <c r="BP512" s="147">
        <f t="shared" si="282"/>
        <v>0</v>
      </c>
      <c r="BQ512" s="147">
        <f t="shared" si="282"/>
        <v>0</v>
      </c>
      <c r="BR512" s="147">
        <f t="shared" si="283"/>
        <v>0</v>
      </c>
      <c r="BS512" s="147">
        <f t="shared" si="283"/>
        <v>0</v>
      </c>
      <c r="BT512" s="147">
        <f t="shared" si="283"/>
        <v>0</v>
      </c>
      <c r="BU512" s="147">
        <f t="shared" si="283"/>
        <v>0</v>
      </c>
      <c r="BV512" s="147">
        <f t="shared" si="283"/>
        <v>0</v>
      </c>
      <c r="BW512" s="147">
        <f t="shared" si="283"/>
        <v>0</v>
      </c>
      <c r="BX512" s="147">
        <f t="shared" si="283"/>
        <v>0</v>
      </c>
      <c r="BY512" s="147">
        <f t="shared" si="283"/>
        <v>0</v>
      </c>
      <c r="BZ512" s="147">
        <f t="shared" si="283"/>
        <v>0</v>
      </c>
      <c r="CA512" s="147">
        <f t="shared" si="283"/>
        <v>0</v>
      </c>
      <c r="CB512" s="147">
        <f t="shared" si="284"/>
        <v>0</v>
      </c>
      <c r="CC512" s="147">
        <f t="shared" si="284"/>
        <v>0</v>
      </c>
      <c r="CD512" s="147">
        <f t="shared" si="284"/>
        <v>0</v>
      </c>
      <c r="CE512" s="147">
        <f t="shared" si="284"/>
        <v>0</v>
      </c>
      <c r="CF512" s="147">
        <f t="shared" si="284"/>
        <v>0</v>
      </c>
      <c r="CG512" s="147">
        <f t="shared" si="284"/>
        <v>0</v>
      </c>
    </row>
    <row r="513" spans="1:85" ht="14.1" hidden="1" customHeight="1" x14ac:dyDescent="0.2">
      <c r="A513" s="142">
        <v>209</v>
      </c>
      <c r="B513" s="143"/>
      <c r="C513" s="144"/>
      <c r="D513" s="145" t="str">
        <f t="shared" si="285"/>
        <v>8)</v>
      </c>
      <c r="E513" s="145" t="str">
        <f t="shared" si="285"/>
        <v>כתבי אופציה (WARRANTS)</v>
      </c>
      <c r="F513" s="145"/>
      <c r="G513" s="145"/>
      <c r="H513" s="145"/>
      <c r="I513" s="146"/>
      <c r="J513" s="147">
        <f t="shared" ref="J513:S521" si="286">VLOOKUP($A513,$A$10:$CK$500,J$501,0)</f>
        <v>12909.78</v>
      </c>
      <c r="K513" s="147">
        <f t="shared" si="286"/>
        <v>0</v>
      </c>
      <c r="L513" s="147">
        <f t="shared" si="286"/>
        <v>0</v>
      </c>
      <c r="M513" s="147">
        <f t="shared" si="286"/>
        <v>1636.48</v>
      </c>
      <c r="N513" s="147">
        <f t="shared" si="286"/>
        <v>0</v>
      </c>
      <c r="O513" s="147">
        <f t="shared" si="286"/>
        <v>0</v>
      </c>
      <c r="P513" s="147">
        <f t="shared" si="286"/>
        <v>739.91</v>
      </c>
      <c r="Q513" s="147">
        <f t="shared" si="286"/>
        <v>3123.92</v>
      </c>
      <c r="R513" s="147">
        <f t="shared" si="286"/>
        <v>0</v>
      </c>
      <c r="S513" s="147">
        <f t="shared" si="286"/>
        <v>0</v>
      </c>
      <c r="T513" s="147">
        <f t="shared" ref="T513:AC521" si="287">VLOOKUP($A513,$A$10:$CK$500,T$501,0)</f>
        <v>541.05999999999995</v>
      </c>
      <c r="U513" s="147">
        <f t="shared" si="287"/>
        <v>18.8</v>
      </c>
      <c r="V513" s="147">
        <f t="shared" si="287"/>
        <v>0</v>
      </c>
      <c r="W513" s="147">
        <f t="shared" si="287"/>
        <v>0</v>
      </c>
      <c r="X513" s="147">
        <f t="shared" si="287"/>
        <v>0</v>
      </c>
      <c r="Y513" s="147">
        <f t="shared" si="287"/>
        <v>0</v>
      </c>
      <c r="Z513" s="147">
        <f t="shared" si="287"/>
        <v>0</v>
      </c>
      <c r="AA513" s="147">
        <f t="shared" si="287"/>
        <v>0</v>
      </c>
      <c r="AB513" s="147">
        <f t="shared" si="287"/>
        <v>4.0999999999999996</v>
      </c>
      <c r="AC513" s="147">
        <f t="shared" si="287"/>
        <v>203.58999999999997</v>
      </c>
      <c r="AD513" s="147">
        <f t="shared" ref="AD513:AM521" si="288">VLOOKUP($A513,$A$10:$CK$500,AD$501,0)</f>
        <v>816.25</v>
      </c>
      <c r="AE513" s="147">
        <f t="shared" si="288"/>
        <v>333.15999999999997</v>
      </c>
      <c r="AF513" s="147">
        <f t="shared" si="288"/>
        <v>128.09</v>
      </c>
      <c r="AG513" s="147">
        <f t="shared" si="288"/>
        <v>76.73</v>
      </c>
      <c r="AH513" s="147">
        <f t="shared" si="288"/>
        <v>201.23000000000002</v>
      </c>
      <c r="AI513" s="147">
        <f t="shared" si="288"/>
        <v>0</v>
      </c>
      <c r="AJ513" s="147">
        <f t="shared" si="288"/>
        <v>20.76</v>
      </c>
      <c r="AK513" s="147">
        <f t="shared" si="288"/>
        <v>3214.92</v>
      </c>
      <c r="AL513" s="147">
        <f t="shared" si="288"/>
        <v>1850.78</v>
      </c>
      <c r="AM513" s="147">
        <f t="shared" si="288"/>
        <v>0</v>
      </c>
      <c r="AN513" s="147">
        <f t="shared" ref="AN513:AW521" si="289">VLOOKUP($A513,$A$10:$CK$500,AN$501,0)</f>
        <v>0</v>
      </c>
      <c r="AO513" s="147">
        <f t="shared" si="289"/>
        <v>0</v>
      </c>
      <c r="AP513" s="147">
        <f t="shared" si="289"/>
        <v>0</v>
      </c>
      <c r="AQ513" s="147">
        <f t="shared" si="289"/>
        <v>0</v>
      </c>
      <c r="AR513" s="147">
        <f t="shared" si="289"/>
        <v>0</v>
      </c>
      <c r="AS513" s="147">
        <f t="shared" si="289"/>
        <v>0</v>
      </c>
      <c r="AT513" s="147">
        <f t="shared" si="289"/>
        <v>0</v>
      </c>
      <c r="AU513" s="147">
        <f t="shared" si="289"/>
        <v>0</v>
      </c>
      <c r="AV513" s="147">
        <f t="shared" si="289"/>
        <v>0</v>
      </c>
      <c r="AW513" s="147">
        <f t="shared" si="289"/>
        <v>0</v>
      </c>
      <c r="AX513" s="147">
        <f t="shared" ref="AX513:BG521" si="290">VLOOKUP($A513,$A$10:$CK$500,AX$501,0)</f>
        <v>0</v>
      </c>
      <c r="AY513" s="147">
        <f t="shared" si="290"/>
        <v>0</v>
      </c>
      <c r="AZ513" s="147">
        <f t="shared" si="290"/>
        <v>0</v>
      </c>
      <c r="BA513" s="147">
        <f t="shared" si="290"/>
        <v>0</v>
      </c>
      <c r="BB513" s="147">
        <f t="shared" si="290"/>
        <v>0</v>
      </c>
      <c r="BC513" s="147">
        <f t="shared" si="290"/>
        <v>0</v>
      </c>
      <c r="BD513" s="147">
        <f t="shared" si="290"/>
        <v>0</v>
      </c>
      <c r="BE513" s="147">
        <f t="shared" si="290"/>
        <v>0</v>
      </c>
      <c r="BF513" s="147">
        <f t="shared" si="290"/>
        <v>0</v>
      </c>
      <c r="BG513" s="147">
        <f t="shared" si="290"/>
        <v>0</v>
      </c>
      <c r="BH513" s="147">
        <f t="shared" ref="BH513:BQ521" si="291">VLOOKUP($A513,$A$10:$CK$500,BH$501,0)</f>
        <v>0</v>
      </c>
      <c r="BI513" s="147">
        <f t="shared" si="291"/>
        <v>0</v>
      </c>
      <c r="BJ513" s="147">
        <f t="shared" si="291"/>
        <v>0</v>
      </c>
      <c r="BK513" s="147">
        <f t="shared" si="291"/>
        <v>0</v>
      </c>
      <c r="BL513" s="147">
        <f t="shared" si="291"/>
        <v>0</v>
      </c>
      <c r="BM513" s="147">
        <f t="shared" si="291"/>
        <v>0</v>
      </c>
      <c r="BN513" s="147">
        <f t="shared" si="291"/>
        <v>0</v>
      </c>
      <c r="BO513" s="147">
        <f t="shared" si="291"/>
        <v>0</v>
      </c>
      <c r="BP513" s="147">
        <f t="shared" si="291"/>
        <v>0</v>
      </c>
      <c r="BQ513" s="147">
        <f t="shared" si="291"/>
        <v>0</v>
      </c>
      <c r="BR513" s="147">
        <f t="shared" ref="BR513:CA521" si="292">VLOOKUP($A513,$A$10:$CK$500,BR$501,0)</f>
        <v>0</v>
      </c>
      <c r="BS513" s="147">
        <f t="shared" si="292"/>
        <v>0</v>
      </c>
      <c r="BT513" s="147">
        <f t="shared" si="292"/>
        <v>0</v>
      </c>
      <c r="BU513" s="147">
        <f t="shared" si="292"/>
        <v>0</v>
      </c>
      <c r="BV513" s="147">
        <f t="shared" si="292"/>
        <v>0</v>
      </c>
      <c r="BW513" s="147">
        <f t="shared" si="292"/>
        <v>0</v>
      </c>
      <c r="BX513" s="147">
        <f t="shared" si="292"/>
        <v>0</v>
      </c>
      <c r="BY513" s="147">
        <f t="shared" si="292"/>
        <v>0</v>
      </c>
      <c r="BZ513" s="147">
        <f t="shared" si="292"/>
        <v>0</v>
      </c>
      <c r="CA513" s="147">
        <f t="shared" si="292"/>
        <v>0</v>
      </c>
      <c r="CB513" s="147">
        <f t="shared" ref="CB513:CG521" si="293">VLOOKUP($A513,$A$10:$CK$500,CB$501,0)</f>
        <v>0</v>
      </c>
      <c r="CC513" s="147">
        <f t="shared" si="293"/>
        <v>0</v>
      </c>
      <c r="CD513" s="147">
        <f t="shared" si="293"/>
        <v>0</v>
      </c>
      <c r="CE513" s="147">
        <f t="shared" si="293"/>
        <v>0</v>
      </c>
      <c r="CF513" s="147">
        <f t="shared" si="293"/>
        <v>0</v>
      </c>
      <c r="CG513" s="147">
        <f t="shared" si="293"/>
        <v>0</v>
      </c>
    </row>
    <row r="514" spans="1:85" ht="14.1" hidden="1" customHeight="1" x14ac:dyDescent="0.2">
      <c r="A514" s="142">
        <v>217</v>
      </c>
      <c r="B514" s="143"/>
      <c r="C514" s="144"/>
      <c r="D514" s="145" t="str">
        <f t="shared" si="285"/>
        <v>9)</v>
      </c>
      <c r="E514" s="145" t="str">
        <f t="shared" si="285"/>
        <v>חוזים עתידיים</v>
      </c>
      <c r="F514" s="145"/>
      <c r="G514" s="145"/>
      <c r="H514" s="145"/>
      <c r="I514" s="146"/>
      <c r="J514" s="147">
        <f t="shared" si="286"/>
        <v>264613.88</v>
      </c>
      <c r="K514" s="147">
        <f t="shared" si="286"/>
        <v>0</v>
      </c>
      <c r="L514" s="147">
        <f t="shared" si="286"/>
        <v>1130.94</v>
      </c>
      <c r="M514" s="147">
        <f t="shared" si="286"/>
        <v>13555.119999999999</v>
      </c>
      <c r="N514" s="147">
        <f t="shared" si="286"/>
        <v>0</v>
      </c>
      <c r="O514" s="147">
        <f t="shared" si="286"/>
        <v>1583.1</v>
      </c>
      <c r="P514" s="147">
        <f t="shared" si="286"/>
        <v>11566.3</v>
      </c>
      <c r="Q514" s="147">
        <f t="shared" si="286"/>
        <v>47833.240000000005</v>
      </c>
      <c r="R514" s="147">
        <f t="shared" si="286"/>
        <v>0</v>
      </c>
      <c r="S514" s="147">
        <f t="shared" si="286"/>
        <v>835.57</v>
      </c>
      <c r="T514" s="147">
        <f t="shared" si="287"/>
        <v>22127.75</v>
      </c>
      <c r="U514" s="147">
        <f t="shared" si="287"/>
        <v>57659.97</v>
      </c>
      <c r="V514" s="147">
        <f t="shared" si="287"/>
        <v>0</v>
      </c>
      <c r="W514" s="147">
        <f t="shared" si="287"/>
        <v>0</v>
      </c>
      <c r="X514" s="147">
        <f t="shared" si="287"/>
        <v>0</v>
      </c>
      <c r="Y514" s="147">
        <f t="shared" si="287"/>
        <v>2.71</v>
      </c>
      <c r="Z514" s="147">
        <f t="shared" si="287"/>
        <v>0</v>
      </c>
      <c r="AA514" s="147">
        <f t="shared" si="287"/>
        <v>2.5099999999999998</v>
      </c>
      <c r="AB514" s="147">
        <f t="shared" si="287"/>
        <v>0</v>
      </c>
      <c r="AC514" s="147">
        <f t="shared" si="287"/>
        <v>8688.5300000000007</v>
      </c>
      <c r="AD514" s="147">
        <f t="shared" si="288"/>
        <v>35596.269999999997</v>
      </c>
      <c r="AE514" s="147">
        <f t="shared" si="288"/>
        <v>3294.26</v>
      </c>
      <c r="AF514" s="147">
        <f t="shared" si="288"/>
        <v>2304.83</v>
      </c>
      <c r="AG514" s="147">
        <f t="shared" si="288"/>
        <v>1081.99</v>
      </c>
      <c r="AH514" s="147">
        <f t="shared" si="288"/>
        <v>1079.46</v>
      </c>
      <c r="AI514" s="147">
        <f t="shared" si="288"/>
        <v>-105.41</v>
      </c>
      <c r="AJ514" s="147">
        <f t="shared" si="288"/>
        <v>0</v>
      </c>
      <c r="AK514" s="147">
        <f t="shared" si="288"/>
        <v>36548.65</v>
      </c>
      <c r="AL514" s="147">
        <f t="shared" si="288"/>
        <v>19828.09</v>
      </c>
      <c r="AM514" s="147">
        <f t="shared" si="288"/>
        <v>0</v>
      </c>
      <c r="AN514" s="147">
        <f t="shared" si="289"/>
        <v>0</v>
      </c>
      <c r="AO514" s="147">
        <f t="shared" si="289"/>
        <v>0</v>
      </c>
      <c r="AP514" s="147">
        <f t="shared" si="289"/>
        <v>0</v>
      </c>
      <c r="AQ514" s="147">
        <f t="shared" si="289"/>
        <v>0</v>
      </c>
      <c r="AR514" s="147">
        <f t="shared" si="289"/>
        <v>0</v>
      </c>
      <c r="AS514" s="147">
        <f t="shared" si="289"/>
        <v>0</v>
      </c>
      <c r="AT514" s="147">
        <f t="shared" si="289"/>
        <v>0</v>
      </c>
      <c r="AU514" s="147">
        <f t="shared" si="289"/>
        <v>0</v>
      </c>
      <c r="AV514" s="147">
        <f t="shared" si="289"/>
        <v>0</v>
      </c>
      <c r="AW514" s="147">
        <f t="shared" si="289"/>
        <v>0</v>
      </c>
      <c r="AX514" s="147">
        <f t="shared" si="290"/>
        <v>0</v>
      </c>
      <c r="AY514" s="147">
        <f t="shared" si="290"/>
        <v>0</v>
      </c>
      <c r="AZ514" s="147">
        <f t="shared" si="290"/>
        <v>0</v>
      </c>
      <c r="BA514" s="147">
        <f t="shared" si="290"/>
        <v>0</v>
      </c>
      <c r="BB514" s="147">
        <f t="shared" si="290"/>
        <v>0</v>
      </c>
      <c r="BC514" s="147">
        <f t="shared" si="290"/>
        <v>0</v>
      </c>
      <c r="BD514" s="147">
        <f t="shared" si="290"/>
        <v>0</v>
      </c>
      <c r="BE514" s="147">
        <f t="shared" si="290"/>
        <v>0</v>
      </c>
      <c r="BF514" s="147">
        <f t="shared" si="290"/>
        <v>0</v>
      </c>
      <c r="BG514" s="147">
        <f t="shared" si="290"/>
        <v>0</v>
      </c>
      <c r="BH514" s="147">
        <f t="shared" si="291"/>
        <v>0</v>
      </c>
      <c r="BI514" s="147">
        <f t="shared" si="291"/>
        <v>0</v>
      </c>
      <c r="BJ514" s="147">
        <f t="shared" si="291"/>
        <v>0</v>
      </c>
      <c r="BK514" s="147">
        <f t="shared" si="291"/>
        <v>0</v>
      </c>
      <c r="BL514" s="147">
        <f t="shared" si="291"/>
        <v>0</v>
      </c>
      <c r="BM514" s="147">
        <f t="shared" si="291"/>
        <v>0</v>
      </c>
      <c r="BN514" s="147">
        <f t="shared" si="291"/>
        <v>0</v>
      </c>
      <c r="BO514" s="147">
        <f t="shared" si="291"/>
        <v>0</v>
      </c>
      <c r="BP514" s="147">
        <f t="shared" si="291"/>
        <v>0</v>
      </c>
      <c r="BQ514" s="147">
        <f t="shared" si="291"/>
        <v>0</v>
      </c>
      <c r="BR514" s="147">
        <f t="shared" si="292"/>
        <v>0</v>
      </c>
      <c r="BS514" s="147">
        <f t="shared" si="292"/>
        <v>0</v>
      </c>
      <c r="BT514" s="147">
        <f t="shared" si="292"/>
        <v>0</v>
      </c>
      <c r="BU514" s="147">
        <f t="shared" si="292"/>
        <v>0</v>
      </c>
      <c r="BV514" s="147">
        <f t="shared" si="292"/>
        <v>0</v>
      </c>
      <c r="BW514" s="147">
        <f t="shared" si="292"/>
        <v>0</v>
      </c>
      <c r="BX514" s="147">
        <f t="shared" si="292"/>
        <v>0</v>
      </c>
      <c r="BY514" s="147">
        <f t="shared" si="292"/>
        <v>0</v>
      </c>
      <c r="BZ514" s="147">
        <f t="shared" si="292"/>
        <v>0</v>
      </c>
      <c r="CA514" s="147">
        <f t="shared" si="292"/>
        <v>0</v>
      </c>
      <c r="CB514" s="147">
        <f t="shared" si="293"/>
        <v>0</v>
      </c>
      <c r="CC514" s="147">
        <f t="shared" si="293"/>
        <v>0</v>
      </c>
      <c r="CD514" s="147">
        <f t="shared" si="293"/>
        <v>0</v>
      </c>
      <c r="CE514" s="147">
        <f t="shared" si="293"/>
        <v>0</v>
      </c>
      <c r="CF514" s="147">
        <f t="shared" si="293"/>
        <v>0</v>
      </c>
      <c r="CG514" s="147">
        <f t="shared" si="293"/>
        <v>0</v>
      </c>
    </row>
    <row r="515" spans="1:85" ht="14.1" hidden="1" customHeight="1" x14ac:dyDescent="0.2">
      <c r="A515" s="142">
        <v>234</v>
      </c>
      <c r="B515" s="143"/>
      <c r="C515" s="144"/>
      <c r="D515" s="145" t="str">
        <f t="shared" si="285"/>
        <v>10)</v>
      </c>
      <c r="E515" s="145" t="str">
        <f t="shared" si="285"/>
        <v>אופציות - (OPTIONS)</v>
      </c>
      <c r="F515" s="145"/>
      <c r="G515" s="145"/>
      <c r="H515" s="145"/>
      <c r="I515" s="146"/>
      <c r="J515" s="147">
        <f t="shared" si="286"/>
        <v>-3468.1</v>
      </c>
      <c r="K515" s="147">
        <f t="shared" si="286"/>
        <v>0</v>
      </c>
      <c r="L515" s="147">
        <f t="shared" si="286"/>
        <v>7.54</v>
      </c>
      <c r="M515" s="147">
        <f t="shared" si="286"/>
        <v>103.76</v>
      </c>
      <c r="N515" s="147">
        <f t="shared" si="286"/>
        <v>0</v>
      </c>
      <c r="O515" s="147">
        <f t="shared" si="286"/>
        <v>0</v>
      </c>
      <c r="P515" s="147">
        <f t="shared" si="286"/>
        <v>34.080000000000005</v>
      </c>
      <c r="Q515" s="147">
        <f t="shared" si="286"/>
        <v>213.22</v>
      </c>
      <c r="R515" s="147">
        <f t="shared" si="286"/>
        <v>0</v>
      </c>
      <c r="S515" s="147">
        <f t="shared" si="286"/>
        <v>0</v>
      </c>
      <c r="T515" s="147">
        <f t="shared" si="287"/>
        <v>-1502.58</v>
      </c>
      <c r="U515" s="147">
        <f t="shared" si="287"/>
        <v>-4507.75</v>
      </c>
      <c r="V515" s="147">
        <f t="shared" si="287"/>
        <v>0</v>
      </c>
      <c r="W515" s="147">
        <f t="shared" si="287"/>
        <v>0</v>
      </c>
      <c r="X515" s="147">
        <f t="shared" si="287"/>
        <v>0</v>
      </c>
      <c r="Y515" s="147">
        <f t="shared" si="287"/>
        <v>0</v>
      </c>
      <c r="Z515" s="147">
        <f t="shared" si="287"/>
        <v>641.49</v>
      </c>
      <c r="AA515" s="147">
        <f t="shared" si="287"/>
        <v>1500.2800000000002</v>
      </c>
      <c r="AB515" s="147">
        <f t="shared" si="287"/>
        <v>0</v>
      </c>
      <c r="AC515" s="147">
        <f t="shared" si="287"/>
        <v>0</v>
      </c>
      <c r="AD515" s="147">
        <f t="shared" si="288"/>
        <v>0</v>
      </c>
      <c r="AE515" s="147">
        <f t="shared" si="288"/>
        <v>20.939999999999998</v>
      </c>
      <c r="AF515" s="147">
        <f t="shared" si="288"/>
        <v>8.24</v>
      </c>
      <c r="AG515" s="147">
        <f t="shared" si="288"/>
        <v>4.46</v>
      </c>
      <c r="AH515" s="147">
        <f t="shared" si="288"/>
        <v>8.2200000000000006</v>
      </c>
      <c r="AI515" s="147">
        <f t="shared" si="288"/>
        <v>0</v>
      </c>
      <c r="AJ515" s="147">
        <f t="shared" si="288"/>
        <v>0</v>
      </c>
      <c r="AK515" s="147">
        <f t="shared" si="288"/>
        <v>0</v>
      </c>
      <c r="AL515" s="147">
        <f t="shared" si="288"/>
        <v>0</v>
      </c>
      <c r="AM515" s="147">
        <f t="shared" si="288"/>
        <v>0</v>
      </c>
      <c r="AN515" s="147">
        <f t="shared" si="289"/>
        <v>0</v>
      </c>
      <c r="AO515" s="147">
        <f t="shared" si="289"/>
        <v>0</v>
      </c>
      <c r="AP515" s="147">
        <f t="shared" si="289"/>
        <v>0</v>
      </c>
      <c r="AQ515" s="147">
        <f t="shared" si="289"/>
        <v>0</v>
      </c>
      <c r="AR515" s="147">
        <f t="shared" si="289"/>
        <v>0</v>
      </c>
      <c r="AS515" s="147">
        <f t="shared" si="289"/>
        <v>0</v>
      </c>
      <c r="AT515" s="147">
        <f t="shared" si="289"/>
        <v>0</v>
      </c>
      <c r="AU515" s="147">
        <f t="shared" si="289"/>
        <v>0</v>
      </c>
      <c r="AV515" s="147">
        <f t="shared" si="289"/>
        <v>0</v>
      </c>
      <c r="AW515" s="147">
        <f t="shared" si="289"/>
        <v>0</v>
      </c>
      <c r="AX515" s="147">
        <f t="shared" si="290"/>
        <v>0</v>
      </c>
      <c r="AY515" s="147">
        <f t="shared" si="290"/>
        <v>0</v>
      </c>
      <c r="AZ515" s="147">
        <f t="shared" si="290"/>
        <v>0</v>
      </c>
      <c r="BA515" s="147">
        <f t="shared" si="290"/>
        <v>0</v>
      </c>
      <c r="BB515" s="147">
        <f t="shared" si="290"/>
        <v>0</v>
      </c>
      <c r="BC515" s="147">
        <f t="shared" si="290"/>
        <v>0</v>
      </c>
      <c r="BD515" s="147">
        <f t="shared" si="290"/>
        <v>0</v>
      </c>
      <c r="BE515" s="147">
        <f t="shared" si="290"/>
        <v>0</v>
      </c>
      <c r="BF515" s="147">
        <f t="shared" si="290"/>
        <v>0</v>
      </c>
      <c r="BG515" s="147">
        <f t="shared" si="290"/>
        <v>0</v>
      </c>
      <c r="BH515" s="147">
        <f t="shared" si="291"/>
        <v>0</v>
      </c>
      <c r="BI515" s="147">
        <f t="shared" si="291"/>
        <v>0</v>
      </c>
      <c r="BJ515" s="147">
        <f t="shared" si="291"/>
        <v>0</v>
      </c>
      <c r="BK515" s="147">
        <f t="shared" si="291"/>
        <v>0</v>
      </c>
      <c r="BL515" s="147">
        <f t="shared" si="291"/>
        <v>0</v>
      </c>
      <c r="BM515" s="147">
        <f t="shared" si="291"/>
        <v>0</v>
      </c>
      <c r="BN515" s="147">
        <f t="shared" si="291"/>
        <v>0</v>
      </c>
      <c r="BO515" s="147">
        <f t="shared" si="291"/>
        <v>0</v>
      </c>
      <c r="BP515" s="147">
        <f t="shared" si="291"/>
        <v>0</v>
      </c>
      <c r="BQ515" s="147">
        <f t="shared" si="291"/>
        <v>0</v>
      </c>
      <c r="BR515" s="147">
        <f t="shared" si="292"/>
        <v>0</v>
      </c>
      <c r="BS515" s="147">
        <f t="shared" si="292"/>
        <v>0</v>
      </c>
      <c r="BT515" s="147">
        <f t="shared" si="292"/>
        <v>0</v>
      </c>
      <c r="BU515" s="147">
        <f t="shared" si="292"/>
        <v>0</v>
      </c>
      <c r="BV515" s="147">
        <f t="shared" si="292"/>
        <v>0</v>
      </c>
      <c r="BW515" s="147">
        <f t="shared" si="292"/>
        <v>0</v>
      </c>
      <c r="BX515" s="147">
        <f t="shared" si="292"/>
        <v>0</v>
      </c>
      <c r="BY515" s="147">
        <f t="shared" si="292"/>
        <v>0</v>
      </c>
      <c r="BZ515" s="147">
        <f t="shared" si="292"/>
        <v>0</v>
      </c>
      <c r="CA515" s="147">
        <f t="shared" si="292"/>
        <v>0</v>
      </c>
      <c r="CB515" s="147">
        <f t="shared" si="293"/>
        <v>0</v>
      </c>
      <c r="CC515" s="147">
        <f t="shared" si="293"/>
        <v>0</v>
      </c>
      <c r="CD515" s="147">
        <f t="shared" si="293"/>
        <v>0</v>
      </c>
      <c r="CE515" s="147">
        <f t="shared" si="293"/>
        <v>0</v>
      </c>
      <c r="CF515" s="147">
        <f t="shared" si="293"/>
        <v>0</v>
      </c>
      <c r="CG515" s="147">
        <f t="shared" si="293"/>
        <v>0</v>
      </c>
    </row>
    <row r="516" spans="1:85" ht="14.1" hidden="1" customHeight="1" x14ac:dyDescent="0.2">
      <c r="A516" s="142">
        <v>280</v>
      </c>
      <c r="B516" s="143"/>
      <c r="C516" s="144"/>
      <c r="D516" s="145" t="str">
        <f t="shared" si="285"/>
        <v>11)</v>
      </c>
      <c r="E516" s="145" t="str">
        <f t="shared" si="285"/>
        <v>מוצרים מובנים</v>
      </c>
      <c r="F516" s="145"/>
      <c r="G516" s="145"/>
      <c r="H516" s="145"/>
      <c r="I516" s="146"/>
      <c r="J516" s="147">
        <f t="shared" si="286"/>
        <v>0</v>
      </c>
      <c r="K516" s="147">
        <f t="shared" si="286"/>
        <v>0</v>
      </c>
      <c r="L516" s="147">
        <f t="shared" si="286"/>
        <v>0</v>
      </c>
      <c r="M516" s="147">
        <f t="shared" si="286"/>
        <v>0</v>
      </c>
      <c r="N516" s="147">
        <f t="shared" si="286"/>
        <v>0</v>
      </c>
      <c r="O516" s="147">
        <f t="shared" si="286"/>
        <v>0</v>
      </c>
      <c r="P516" s="147">
        <f t="shared" si="286"/>
        <v>0</v>
      </c>
      <c r="Q516" s="147">
        <f t="shared" si="286"/>
        <v>0</v>
      </c>
      <c r="R516" s="147">
        <f t="shared" si="286"/>
        <v>0</v>
      </c>
      <c r="S516" s="147">
        <f t="shared" si="286"/>
        <v>0</v>
      </c>
      <c r="T516" s="147">
        <f t="shared" si="287"/>
        <v>0</v>
      </c>
      <c r="U516" s="147">
        <f t="shared" si="287"/>
        <v>0</v>
      </c>
      <c r="V516" s="147">
        <f t="shared" si="287"/>
        <v>0</v>
      </c>
      <c r="W516" s="147">
        <f t="shared" si="287"/>
        <v>0</v>
      </c>
      <c r="X516" s="147">
        <f t="shared" si="287"/>
        <v>0</v>
      </c>
      <c r="Y516" s="147">
        <f t="shared" si="287"/>
        <v>0</v>
      </c>
      <c r="Z516" s="147">
        <f t="shared" si="287"/>
        <v>0</v>
      </c>
      <c r="AA516" s="147">
        <f t="shared" si="287"/>
        <v>0</v>
      </c>
      <c r="AB516" s="147">
        <f t="shared" si="287"/>
        <v>0</v>
      </c>
      <c r="AC516" s="147">
        <f t="shared" si="287"/>
        <v>0</v>
      </c>
      <c r="AD516" s="147">
        <f t="shared" si="288"/>
        <v>0</v>
      </c>
      <c r="AE516" s="147">
        <f t="shared" si="288"/>
        <v>0</v>
      </c>
      <c r="AF516" s="147">
        <f t="shared" si="288"/>
        <v>0</v>
      </c>
      <c r="AG516" s="147">
        <f t="shared" si="288"/>
        <v>0</v>
      </c>
      <c r="AH516" s="147">
        <f t="shared" si="288"/>
        <v>0</v>
      </c>
      <c r="AI516" s="147">
        <f t="shared" si="288"/>
        <v>0</v>
      </c>
      <c r="AJ516" s="147">
        <f t="shared" si="288"/>
        <v>0</v>
      </c>
      <c r="AK516" s="147">
        <f t="shared" si="288"/>
        <v>0</v>
      </c>
      <c r="AL516" s="147">
        <f t="shared" si="288"/>
        <v>0</v>
      </c>
      <c r="AM516" s="147">
        <f t="shared" si="288"/>
        <v>0</v>
      </c>
      <c r="AN516" s="147">
        <f t="shared" si="289"/>
        <v>0</v>
      </c>
      <c r="AO516" s="147">
        <f t="shared" si="289"/>
        <v>0</v>
      </c>
      <c r="AP516" s="147">
        <f t="shared" si="289"/>
        <v>0</v>
      </c>
      <c r="AQ516" s="147">
        <f t="shared" si="289"/>
        <v>0</v>
      </c>
      <c r="AR516" s="147">
        <f t="shared" si="289"/>
        <v>0</v>
      </c>
      <c r="AS516" s="147">
        <f t="shared" si="289"/>
        <v>0</v>
      </c>
      <c r="AT516" s="147">
        <f t="shared" si="289"/>
        <v>0</v>
      </c>
      <c r="AU516" s="147">
        <f t="shared" si="289"/>
        <v>0</v>
      </c>
      <c r="AV516" s="147">
        <f t="shared" si="289"/>
        <v>0</v>
      </c>
      <c r="AW516" s="147">
        <f t="shared" si="289"/>
        <v>0</v>
      </c>
      <c r="AX516" s="147">
        <f t="shared" si="290"/>
        <v>0</v>
      </c>
      <c r="AY516" s="147">
        <f t="shared" si="290"/>
        <v>0</v>
      </c>
      <c r="AZ516" s="147">
        <f t="shared" si="290"/>
        <v>0</v>
      </c>
      <c r="BA516" s="147">
        <f t="shared" si="290"/>
        <v>0</v>
      </c>
      <c r="BB516" s="147">
        <f t="shared" si="290"/>
        <v>0</v>
      </c>
      <c r="BC516" s="147">
        <f t="shared" si="290"/>
        <v>0</v>
      </c>
      <c r="BD516" s="147">
        <f t="shared" si="290"/>
        <v>0</v>
      </c>
      <c r="BE516" s="147">
        <f t="shared" si="290"/>
        <v>0</v>
      </c>
      <c r="BF516" s="147">
        <f t="shared" si="290"/>
        <v>0</v>
      </c>
      <c r="BG516" s="147">
        <f t="shared" si="290"/>
        <v>0</v>
      </c>
      <c r="BH516" s="147">
        <f t="shared" si="291"/>
        <v>0</v>
      </c>
      <c r="BI516" s="147">
        <f t="shared" si="291"/>
        <v>0</v>
      </c>
      <c r="BJ516" s="147">
        <f t="shared" si="291"/>
        <v>0</v>
      </c>
      <c r="BK516" s="147">
        <f t="shared" si="291"/>
        <v>0</v>
      </c>
      <c r="BL516" s="147">
        <f t="shared" si="291"/>
        <v>0</v>
      </c>
      <c r="BM516" s="147">
        <f t="shared" si="291"/>
        <v>0</v>
      </c>
      <c r="BN516" s="147">
        <f t="shared" si="291"/>
        <v>0</v>
      </c>
      <c r="BO516" s="147">
        <f t="shared" si="291"/>
        <v>0</v>
      </c>
      <c r="BP516" s="147">
        <f t="shared" si="291"/>
        <v>0</v>
      </c>
      <c r="BQ516" s="147">
        <f t="shared" si="291"/>
        <v>0</v>
      </c>
      <c r="BR516" s="147">
        <f t="shared" si="292"/>
        <v>0</v>
      </c>
      <c r="BS516" s="147">
        <f t="shared" si="292"/>
        <v>0</v>
      </c>
      <c r="BT516" s="147">
        <f t="shared" si="292"/>
        <v>0</v>
      </c>
      <c r="BU516" s="147">
        <f t="shared" si="292"/>
        <v>0</v>
      </c>
      <c r="BV516" s="147">
        <f t="shared" si="292"/>
        <v>0</v>
      </c>
      <c r="BW516" s="147">
        <f t="shared" si="292"/>
        <v>0</v>
      </c>
      <c r="BX516" s="147">
        <f t="shared" si="292"/>
        <v>0</v>
      </c>
      <c r="BY516" s="147">
        <f t="shared" si="292"/>
        <v>0</v>
      </c>
      <c r="BZ516" s="147">
        <f t="shared" si="292"/>
        <v>0</v>
      </c>
      <c r="CA516" s="147">
        <f t="shared" si="292"/>
        <v>0</v>
      </c>
      <c r="CB516" s="147">
        <f t="shared" si="293"/>
        <v>0</v>
      </c>
      <c r="CC516" s="147">
        <f t="shared" si="293"/>
        <v>0</v>
      </c>
      <c r="CD516" s="147">
        <f t="shared" si="293"/>
        <v>0</v>
      </c>
      <c r="CE516" s="147">
        <f t="shared" si="293"/>
        <v>0</v>
      </c>
      <c r="CF516" s="147">
        <f t="shared" si="293"/>
        <v>0</v>
      </c>
      <c r="CG516" s="147">
        <f t="shared" si="293"/>
        <v>0</v>
      </c>
    </row>
    <row r="517" spans="1:85" ht="14.1" hidden="1" customHeight="1" x14ac:dyDescent="0.2">
      <c r="A517" s="142">
        <v>392</v>
      </c>
      <c r="B517" s="143"/>
      <c r="C517" s="144" t="str">
        <f t="shared" ref="C517:D521" si="294">VLOOKUP($A517,$A$11:$M$501,C$501,0)</f>
        <v xml:space="preserve">ג. </v>
      </c>
      <c r="D517" s="145" t="str">
        <f t="shared" si="294"/>
        <v>הלוואות (למעט לחברות מוחזקות):</v>
      </c>
      <c r="E517" s="145"/>
      <c r="F517" s="145"/>
      <c r="G517" s="145"/>
      <c r="H517" s="145"/>
      <c r="I517" s="146"/>
      <c r="J517" s="147">
        <f t="shared" si="286"/>
        <v>301988.92</v>
      </c>
      <c r="K517" s="147">
        <f t="shared" si="286"/>
        <v>0</v>
      </c>
      <c r="L517" s="147">
        <f t="shared" si="286"/>
        <v>916.26</v>
      </c>
      <c r="M517" s="147">
        <f t="shared" si="286"/>
        <v>32468.86</v>
      </c>
      <c r="N517" s="147">
        <f t="shared" si="286"/>
        <v>0</v>
      </c>
      <c r="O517" s="147">
        <f t="shared" si="286"/>
        <v>5438.99</v>
      </c>
      <c r="P517" s="147">
        <f t="shared" si="286"/>
        <v>451.61</v>
      </c>
      <c r="Q517" s="147">
        <f t="shared" si="286"/>
        <v>83574.500000000015</v>
      </c>
      <c r="R517" s="147">
        <f t="shared" si="286"/>
        <v>1584.75</v>
      </c>
      <c r="S517" s="147">
        <f t="shared" si="286"/>
        <v>5978.42</v>
      </c>
      <c r="T517" s="147">
        <f t="shared" si="287"/>
        <v>0</v>
      </c>
      <c r="U517" s="147">
        <f t="shared" si="287"/>
        <v>86264.06</v>
      </c>
      <c r="V517" s="147">
        <f t="shared" si="287"/>
        <v>0</v>
      </c>
      <c r="W517" s="147">
        <f t="shared" si="287"/>
        <v>0</v>
      </c>
      <c r="X517" s="147">
        <f t="shared" si="287"/>
        <v>0</v>
      </c>
      <c r="Y517" s="147">
        <f t="shared" si="287"/>
        <v>1503.97</v>
      </c>
      <c r="Z517" s="147">
        <f t="shared" si="287"/>
        <v>0</v>
      </c>
      <c r="AA517" s="147">
        <f t="shared" si="287"/>
        <v>12445.13</v>
      </c>
      <c r="AB517" s="147">
        <f t="shared" si="287"/>
        <v>3480.81</v>
      </c>
      <c r="AC517" s="147">
        <f t="shared" si="287"/>
        <v>0</v>
      </c>
      <c r="AD517" s="147">
        <f t="shared" si="288"/>
        <v>42563.75</v>
      </c>
      <c r="AE517" s="147">
        <f t="shared" si="288"/>
        <v>4532</v>
      </c>
      <c r="AF517" s="147">
        <f t="shared" si="288"/>
        <v>1381.14</v>
      </c>
      <c r="AG517" s="147">
        <f t="shared" si="288"/>
        <v>1232.06</v>
      </c>
      <c r="AH517" s="147">
        <f t="shared" si="288"/>
        <v>490.49</v>
      </c>
      <c r="AI517" s="147">
        <f t="shared" si="288"/>
        <v>0</v>
      </c>
      <c r="AJ517" s="147">
        <f t="shared" si="288"/>
        <v>149.43</v>
      </c>
      <c r="AK517" s="147">
        <f t="shared" si="288"/>
        <v>17532.689999999999</v>
      </c>
      <c r="AL517" s="147">
        <f t="shared" si="288"/>
        <v>0</v>
      </c>
      <c r="AM517" s="147">
        <f t="shared" si="288"/>
        <v>0</v>
      </c>
      <c r="AN517" s="147">
        <f t="shared" si="289"/>
        <v>0</v>
      </c>
      <c r="AO517" s="147">
        <f t="shared" si="289"/>
        <v>0</v>
      </c>
      <c r="AP517" s="147">
        <f t="shared" si="289"/>
        <v>0</v>
      </c>
      <c r="AQ517" s="147">
        <f t="shared" si="289"/>
        <v>0</v>
      </c>
      <c r="AR517" s="147">
        <f t="shared" si="289"/>
        <v>0</v>
      </c>
      <c r="AS517" s="147">
        <f t="shared" si="289"/>
        <v>0</v>
      </c>
      <c r="AT517" s="147">
        <f t="shared" si="289"/>
        <v>0</v>
      </c>
      <c r="AU517" s="147">
        <f t="shared" si="289"/>
        <v>0</v>
      </c>
      <c r="AV517" s="147">
        <f t="shared" si="289"/>
        <v>0</v>
      </c>
      <c r="AW517" s="147">
        <f t="shared" si="289"/>
        <v>0</v>
      </c>
      <c r="AX517" s="147">
        <f t="shared" si="290"/>
        <v>0</v>
      </c>
      <c r="AY517" s="147">
        <f t="shared" si="290"/>
        <v>0</v>
      </c>
      <c r="AZ517" s="147">
        <f t="shared" si="290"/>
        <v>0</v>
      </c>
      <c r="BA517" s="147">
        <f t="shared" si="290"/>
        <v>0</v>
      </c>
      <c r="BB517" s="147">
        <f t="shared" si="290"/>
        <v>0</v>
      </c>
      <c r="BC517" s="147">
        <f t="shared" si="290"/>
        <v>0</v>
      </c>
      <c r="BD517" s="147">
        <f t="shared" si="290"/>
        <v>0</v>
      </c>
      <c r="BE517" s="147">
        <f t="shared" si="290"/>
        <v>0</v>
      </c>
      <c r="BF517" s="147">
        <f t="shared" si="290"/>
        <v>0</v>
      </c>
      <c r="BG517" s="147">
        <f t="shared" si="290"/>
        <v>0</v>
      </c>
      <c r="BH517" s="147">
        <f t="shared" si="291"/>
        <v>0</v>
      </c>
      <c r="BI517" s="147">
        <f t="shared" si="291"/>
        <v>0</v>
      </c>
      <c r="BJ517" s="147">
        <f t="shared" si="291"/>
        <v>0</v>
      </c>
      <c r="BK517" s="147">
        <f t="shared" si="291"/>
        <v>0</v>
      </c>
      <c r="BL517" s="147">
        <f t="shared" si="291"/>
        <v>0</v>
      </c>
      <c r="BM517" s="147">
        <f t="shared" si="291"/>
        <v>0</v>
      </c>
      <c r="BN517" s="147">
        <f t="shared" si="291"/>
        <v>0</v>
      </c>
      <c r="BO517" s="147">
        <f t="shared" si="291"/>
        <v>0</v>
      </c>
      <c r="BP517" s="147">
        <f t="shared" si="291"/>
        <v>0</v>
      </c>
      <c r="BQ517" s="147">
        <f t="shared" si="291"/>
        <v>0</v>
      </c>
      <c r="BR517" s="147">
        <f t="shared" si="292"/>
        <v>0</v>
      </c>
      <c r="BS517" s="147">
        <f t="shared" si="292"/>
        <v>0</v>
      </c>
      <c r="BT517" s="147">
        <f t="shared" si="292"/>
        <v>0</v>
      </c>
      <c r="BU517" s="147">
        <f t="shared" si="292"/>
        <v>0</v>
      </c>
      <c r="BV517" s="147">
        <f t="shared" si="292"/>
        <v>0</v>
      </c>
      <c r="BW517" s="147">
        <f t="shared" si="292"/>
        <v>0</v>
      </c>
      <c r="BX517" s="147">
        <f t="shared" si="292"/>
        <v>0</v>
      </c>
      <c r="BY517" s="147">
        <f t="shared" si="292"/>
        <v>0</v>
      </c>
      <c r="BZ517" s="147">
        <f t="shared" si="292"/>
        <v>0</v>
      </c>
      <c r="CA517" s="147">
        <f t="shared" si="292"/>
        <v>0</v>
      </c>
      <c r="CB517" s="147">
        <f t="shared" si="293"/>
        <v>0</v>
      </c>
      <c r="CC517" s="147">
        <f t="shared" si="293"/>
        <v>0</v>
      </c>
      <c r="CD517" s="147">
        <f t="shared" si="293"/>
        <v>0</v>
      </c>
      <c r="CE517" s="147">
        <f t="shared" si="293"/>
        <v>0</v>
      </c>
      <c r="CF517" s="147">
        <f t="shared" si="293"/>
        <v>0</v>
      </c>
      <c r="CG517" s="147">
        <f t="shared" si="293"/>
        <v>0</v>
      </c>
    </row>
    <row r="518" spans="1:85" ht="14.1" hidden="1" customHeight="1" x14ac:dyDescent="0.2">
      <c r="A518" s="142">
        <v>417</v>
      </c>
      <c r="B518" s="143"/>
      <c r="C518" s="144" t="str">
        <f t="shared" si="294"/>
        <v xml:space="preserve">ד. </v>
      </c>
      <c r="D518" s="145" t="str">
        <f t="shared" si="294"/>
        <v>פיקדונות בבנקים ובמוסדות כספיים</v>
      </c>
      <c r="E518" s="145"/>
      <c r="F518" s="145"/>
      <c r="G518" s="145"/>
      <c r="H518" s="145"/>
      <c r="I518" s="146"/>
      <c r="J518" s="147">
        <f t="shared" si="286"/>
        <v>0</v>
      </c>
      <c r="K518" s="147">
        <f t="shared" si="286"/>
        <v>0</v>
      </c>
      <c r="L518" s="147">
        <f t="shared" si="286"/>
        <v>0</v>
      </c>
      <c r="M518" s="147">
        <f t="shared" si="286"/>
        <v>0</v>
      </c>
      <c r="N518" s="147">
        <f t="shared" si="286"/>
        <v>0</v>
      </c>
      <c r="O518" s="147">
        <f t="shared" si="286"/>
        <v>0</v>
      </c>
      <c r="P518" s="147">
        <f t="shared" si="286"/>
        <v>0</v>
      </c>
      <c r="Q518" s="147">
        <f t="shared" si="286"/>
        <v>0</v>
      </c>
      <c r="R518" s="147">
        <f t="shared" si="286"/>
        <v>0</v>
      </c>
      <c r="S518" s="147">
        <f t="shared" si="286"/>
        <v>0</v>
      </c>
      <c r="T518" s="147">
        <f t="shared" si="287"/>
        <v>0</v>
      </c>
      <c r="U518" s="147">
        <f t="shared" si="287"/>
        <v>0</v>
      </c>
      <c r="V518" s="147">
        <f t="shared" si="287"/>
        <v>0</v>
      </c>
      <c r="W518" s="147">
        <f t="shared" si="287"/>
        <v>0</v>
      </c>
      <c r="X518" s="147">
        <f t="shared" si="287"/>
        <v>0</v>
      </c>
      <c r="Y518" s="147">
        <f t="shared" si="287"/>
        <v>0</v>
      </c>
      <c r="Z518" s="147">
        <f t="shared" si="287"/>
        <v>0</v>
      </c>
      <c r="AA518" s="147">
        <f t="shared" si="287"/>
        <v>0</v>
      </c>
      <c r="AB518" s="147">
        <f t="shared" si="287"/>
        <v>0</v>
      </c>
      <c r="AC518" s="147">
        <f t="shared" si="287"/>
        <v>0</v>
      </c>
      <c r="AD518" s="147">
        <f t="shared" si="288"/>
        <v>0</v>
      </c>
      <c r="AE518" s="147">
        <f t="shared" si="288"/>
        <v>0</v>
      </c>
      <c r="AF518" s="147">
        <f t="shared" si="288"/>
        <v>0</v>
      </c>
      <c r="AG518" s="147">
        <f t="shared" si="288"/>
        <v>0</v>
      </c>
      <c r="AH518" s="147">
        <f t="shared" si="288"/>
        <v>0</v>
      </c>
      <c r="AI518" s="147">
        <f t="shared" si="288"/>
        <v>0</v>
      </c>
      <c r="AJ518" s="147">
        <f t="shared" si="288"/>
        <v>0</v>
      </c>
      <c r="AK518" s="147">
        <f t="shared" si="288"/>
        <v>0</v>
      </c>
      <c r="AL518" s="147">
        <f t="shared" si="288"/>
        <v>0</v>
      </c>
      <c r="AM518" s="147">
        <f t="shared" si="288"/>
        <v>0</v>
      </c>
      <c r="AN518" s="147">
        <f t="shared" si="289"/>
        <v>0</v>
      </c>
      <c r="AO518" s="147">
        <f t="shared" si="289"/>
        <v>0</v>
      </c>
      <c r="AP518" s="147">
        <f t="shared" si="289"/>
        <v>0</v>
      </c>
      <c r="AQ518" s="147">
        <f t="shared" si="289"/>
        <v>0</v>
      </c>
      <c r="AR518" s="147">
        <f t="shared" si="289"/>
        <v>0</v>
      </c>
      <c r="AS518" s="147">
        <f t="shared" si="289"/>
        <v>0</v>
      </c>
      <c r="AT518" s="147">
        <f t="shared" si="289"/>
        <v>0</v>
      </c>
      <c r="AU518" s="147">
        <f t="shared" si="289"/>
        <v>0</v>
      </c>
      <c r="AV518" s="147">
        <f t="shared" si="289"/>
        <v>0</v>
      </c>
      <c r="AW518" s="147">
        <f t="shared" si="289"/>
        <v>0</v>
      </c>
      <c r="AX518" s="147">
        <f t="shared" si="290"/>
        <v>0</v>
      </c>
      <c r="AY518" s="147">
        <f t="shared" si="290"/>
        <v>0</v>
      </c>
      <c r="AZ518" s="147">
        <f t="shared" si="290"/>
        <v>0</v>
      </c>
      <c r="BA518" s="147">
        <f t="shared" si="290"/>
        <v>0</v>
      </c>
      <c r="BB518" s="147">
        <f t="shared" si="290"/>
        <v>0</v>
      </c>
      <c r="BC518" s="147">
        <f t="shared" si="290"/>
        <v>0</v>
      </c>
      <c r="BD518" s="147">
        <f t="shared" si="290"/>
        <v>0</v>
      </c>
      <c r="BE518" s="147">
        <f t="shared" si="290"/>
        <v>0</v>
      </c>
      <c r="BF518" s="147">
        <f t="shared" si="290"/>
        <v>0</v>
      </c>
      <c r="BG518" s="147">
        <f t="shared" si="290"/>
        <v>0</v>
      </c>
      <c r="BH518" s="147">
        <f t="shared" si="291"/>
        <v>0</v>
      </c>
      <c r="BI518" s="147">
        <f t="shared" si="291"/>
        <v>0</v>
      </c>
      <c r="BJ518" s="147">
        <f t="shared" si="291"/>
        <v>0</v>
      </c>
      <c r="BK518" s="147">
        <f t="shared" si="291"/>
        <v>0</v>
      </c>
      <c r="BL518" s="147">
        <f t="shared" si="291"/>
        <v>0</v>
      </c>
      <c r="BM518" s="147">
        <f t="shared" si="291"/>
        <v>0</v>
      </c>
      <c r="BN518" s="147">
        <f t="shared" si="291"/>
        <v>0</v>
      </c>
      <c r="BO518" s="147">
        <f t="shared" si="291"/>
        <v>0</v>
      </c>
      <c r="BP518" s="147">
        <f t="shared" si="291"/>
        <v>0</v>
      </c>
      <c r="BQ518" s="147">
        <f t="shared" si="291"/>
        <v>0</v>
      </c>
      <c r="BR518" s="147">
        <f t="shared" si="292"/>
        <v>0</v>
      </c>
      <c r="BS518" s="147">
        <f t="shared" si="292"/>
        <v>0</v>
      </c>
      <c r="BT518" s="147">
        <f t="shared" si="292"/>
        <v>0</v>
      </c>
      <c r="BU518" s="147">
        <f t="shared" si="292"/>
        <v>0</v>
      </c>
      <c r="BV518" s="147">
        <f t="shared" si="292"/>
        <v>0</v>
      </c>
      <c r="BW518" s="147">
        <f t="shared" si="292"/>
        <v>0</v>
      </c>
      <c r="BX518" s="147">
        <f t="shared" si="292"/>
        <v>0</v>
      </c>
      <c r="BY518" s="147">
        <f t="shared" si="292"/>
        <v>0</v>
      </c>
      <c r="BZ518" s="147">
        <f t="shared" si="292"/>
        <v>0</v>
      </c>
      <c r="CA518" s="147">
        <f t="shared" si="292"/>
        <v>0</v>
      </c>
      <c r="CB518" s="147">
        <f t="shared" si="293"/>
        <v>0</v>
      </c>
      <c r="CC518" s="147">
        <f t="shared" si="293"/>
        <v>0</v>
      </c>
      <c r="CD518" s="147">
        <f t="shared" si="293"/>
        <v>0</v>
      </c>
      <c r="CE518" s="147">
        <f t="shared" si="293"/>
        <v>0</v>
      </c>
      <c r="CF518" s="147">
        <f t="shared" si="293"/>
        <v>0</v>
      </c>
      <c r="CG518" s="147">
        <f t="shared" si="293"/>
        <v>0</v>
      </c>
    </row>
    <row r="519" spans="1:85" ht="14.1" hidden="1" customHeight="1" x14ac:dyDescent="0.2">
      <c r="A519" s="142">
        <v>454</v>
      </c>
      <c r="B519" s="143"/>
      <c r="C519" s="144" t="str">
        <f t="shared" si="294"/>
        <v>ה.</v>
      </c>
      <c r="D519" s="145" t="str">
        <f t="shared" si="294"/>
        <v>השקעות בחברות מוחזקות:</v>
      </c>
      <c r="E519" s="145"/>
      <c r="F519" s="145"/>
      <c r="G519" s="145"/>
      <c r="H519" s="145"/>
      <c r="I519" s="146"/>
      <c r="J519" s="147">
        <f t="shared" si="286"/>
        <v>0</v>
      </c>
      <c r="K519" s="147">
        <f t="shared" si="286"/>
        <v>0</v>
      </c>
      <c r="L519" s="147">
        <f t="shared" si="286"/>
        <v>0</v>
      </c>
      <c r="M519" s="147">
        <f t="shared" si="286"/>
        <v>0</v>
      </c>
      <c r="N519" s="147">
        <f t="shared" si="286"/>
        <v>0</v>
      </c>
      <c r="O519" s="147">
        <f t="shared" si="286"/>
        <v>0</v>
      </c>
      <c r="P519" s="147">
        <f t="shared" si="286"/>
        <v>0</v>
      </c>
      <c r="Q519" s="147">
        <f t="shared" si="286"/>
        <v>0</v>
      </c>
      <c r="R519" s="147">
        <f t="shared" si="286"/>
        <v>0</v>
      </c>
      <c r="S519" s="147">
        <f t="shared" si="286"/>
        <v>0</v>
      </c>
      <c r="T519" s="147">
        <f t="shared" si="287"/>
        <v>0</v>
      </c>
      <c r="U519" s="147">
        <f t="shared" si="287"/>
        <v>0</v>
      </c>
      <c r="V519" s="147">
        <f t="shared" si="287"/>
        <v>0</v>
      </c>
      <c r="W519" s="147">
        <f t="shared" si="287"/>
        <v>0</v>
      </c>
      <c r="X519" s="147">
        <f t="shared" si="287"/>
        <v>0</v>
      </c>
      <c r="Y519" s="147">
        <f t="shared" si="287"/>
        <v>0</v>
      </c>
      <c r="Z519" s="147">
        <f t="shared" si="287"/>
        <v>0</v>
      </c>
      <c r="AA519" s="147">
        <f t="shared" si="287"/>
        <v>0</v>
      </c>
      <c r="AB519" s="147">
        <f t="shared" si="287"/>
        <v>0</v>
      </c>
      <c r="AC519" s="147">
        <f t="shared" si="287"/>
        <v>0</v>
      </c>
      <c r="AD519" s="147">
        <f t="shared" si="288"/>
        <v>0</v>
      </c>
      <c r="AE519" s="147">
        <f t="shared" si="288"/>
        <v>0</v>
      </c>
      <c r="AF519" s="147">
        <f t="shared" si="288"/>
        <v>0</v>
      </c>
      <c r="AG519" s="147">
        <f t="shared" si="288"/>
        <v>0</v>
      </c>
      <c r="AH519" s="147">
        <f t="shared" si="288"/>
        <v>0</v>
      </c>
      <c r="AI519" s="147">
        <f t="shared" si="288"/>
        <v>0</v>
      </c>
      <c r="AJ519" s="147">
        <f t="shared" si="288"/>
        <v>0</v>
      </c>
      <c r="AK519" s="147">
        <f t="shared" si="288"/>
        <v>0</v>
      </c>
      <c r="AL519" s="147">
        <f t="shared" si="288"/>
        <v>0</v>
      </c>
      <c r="AM519" s="147">
        <f t="shared" si="288"/>
        <v>0</v>
      </c>
      <c r="AN519" s="147">
        <f t="shared" si="289"/>
        <v>0</v>
      </c>
      <c r="AO519" s="147">
        <f t="shared" si="289"/>
        <v>0</v>
      </c>
      <c r="AP519" s="147">
        <f t="shared" si="289"/>
        <v>0</v>
      </c>
      <c r="AQ519" s="147">
        <f t="shared" si="289"/>
        <v>0</v>
      </c>
      <c r="AR519" s="147">
        <f t="shared" si="289"/>
        <v>0</v>
      </c>
      <c r="AS519" s="147">
        <f t="shared" si="289"/>
        <v>0</v>
      </c>
      <c r="AT519" s="147">
        <f t="shared" si="289"/>
        <v>0</v>
      </c>
      <c r="AU519" s="147">
        <f t="shared" si="289"/>
        <v>0</v>
      </c>
      <c r="AV519" s="147">
        <f t="shared" si="289"/>
        <v>0</v>
      </c>
      <c r="AW519" s="147">
        <f t="shared" si="289"/>
        <v>0</v>
      </c>
      <c r="AX519" s="147">
        <f t="shared" si="290"/>
        <v>0</v>
      </c>
      <c r="AY519" s="147">
        <f t="shared" si="290"/>
        <v>0</v>
      </c>
      <c r="AZ519" s="147">
        <f t="shared" si="290"/>
        <v>0</v>
      </c>
      <c r="BA519" s="147">
        <f t="shared" si="290"/>
        <v>0</v>
      </c>
      <c r="BB519" s="147">
        <f t="shared" si="290"/>
        <v>0</v>
      </c>
      <c r="BC519" s="147">
        <f t="shared" si="290"/>
        <v>0</v>
      </c>
      <c r="BD519" s="147">
        <f t="shared" si="290"/>
        <v>0</v>
      </c>
      <c r="BE519" s="147">
        <f t="shared" si="290"/>
        <v>0</v>
      </c>
      <c r="BF519" s="147">
        <f t="shared" si="290"/>
        <v>0</v>
      </c>
      <c r="BG519" s="147">
        <f t="shared" si="290"/>
        <v>0</v>
      </c>
      <c r="BH519" s="147">
        <f t="shared" si="291"/>
        <v>0</v>
      </c>
      <c r="BI519" s="147">
        <f t="shared" si="291"/>
        <v>0</v>
      </c>
      <c r="BJ519" s="147">
        <f t="shared" si="291"/>
        <v>0</v>
      </c>
      <c r="BK519" s="147">
        <f t="shared" si="291"/>
        <v>0</v>
      </c>
      <c r="BL519" s="147">
        <f t="shared" si="291"/>
        <v>0</v>
      </c>
      <c r="BM519" s="147">
        <f t="shared" si="291"/>
        <v>0</v>
      </c>
      <c r="BN519" s="147">
        <f t="shared" si="291"/>
        <v>0</v>
      </c>
      <c r="BO519" s="147">
        <f t="shared" si="291"/>
        <v>0</v>
      </c>
      <c r="BP519" s="147">
        <f t="shared" si="291"/>
        <v>0</v>
      </c>
      <c r="BQ519" s="147">
        <f t="shared" si="291"/>
        <v>0</v>
      </c>
      <c r="BR519" s="147">
        <f t="shared" si="292"/>
        <v>0</v>
      </c>
      <c r="BS519" s="147">
        <f t="shared" si="292"/>
        <v>0</v>
      </c>
      <c r="BT519" s="147">
        <f t="shared" si="292"/>
        <v>0</v>
      </c>
      <c r="BU519" s="147">
        <f t="shared" si="292"/>
        <v>0</v>
      </c>
      <c r="BV519" s="147">
        <f t="shared" si="292"/>
        <v>0</v>
      </c>
      <c r="BW519" s="147">
        <f t="shared" si="292"/>
        <v>0</v>
      </c>
      <c r="BX519" s="147">
        <f t="shared" si="292"/>
        <v>0</v>
      </c>
      <c r="BY519" s="147">
        <f t="shared" si="292"/>
        <v>0</v>
      </c>
      <c r="BZ519" s="147">
        <f t="shared" si="292"/>
        <v>0</v>
      </c>
      <c r="CA519" s="147">
        <f t="shared" si="292"/>
        <v>0</v>
      </c>
      <c r="CB519" s="147">
        <f t="shared" si="293"/>
        <v>0</v>
      </c>
      <c r="CC519" s="147">
        <f t="shared" si="293"/>
        <v>0</v>
      </c>
      <c r="CD519" s="147">
        <f t="shared" si="293"/>
        <v>0</v>
      </c>
      <c r="CE519" s="147">
        <f t="shared" si="293"/>
        <v>0</v>
      </c>
      <c r="CF519" s="147">
        <f t="shared" si="293"/>
        <v>0</v>
      </c>
      <c r="CG519" s="147">
        <f t="shared" si="293"/>
        <v>0</v>
      </c>
    </row>
    <row r="520" spans="1:85" ht="14.1" hidden="1" customHeight="1" x14ac:dyDescent="0.2">
      <c r="A520" s="142">
        <v>486</v>
      </c>
      <c r="B520" s="143"/>
      <c r="C520" s="144" t="str">
        <f t="shared" si="294"/>
        <v>ו.</v>
      </c>
      <c r="D520" s="145" t="str">
        <f t="shared" si="294"/>
        <v>זכויות במקרקעין</v>
      </c>
      <c r="E520" s="145"/>
      <c r="F520" s="145"/>
      <c r="G520" s="145"/>
      <c r="H520" s="145"/>
      <c r="I520" s="146"/>
      <c r="J520" s="147">
        <f t="shared" si="286"/>
        <v>161421.68</v>
      </c>
      <c r="K520" s="147">
        <f t="shared" si="286"/>
        <v>0</v>
      </c>
      <c r="L520" s="147">
        <f t="shared" si="286"/>
        <v>0</v>
      </c>
      <c r="M520" s="147">
        <f t="shared" si="286"/>
        <v>80710.84</v>
      </c>
      <c r="N520" s="147">
        <f t="shared" si="286"/>
        <v>0</v>
      </c>
      <c r="O520" s="147">
        <f t="shared" si="286"/>
        <v>0</v>
      </c>
      <c r="P520" s="147">
        <f t="shared" si="286"/>
        <v>0</v>
      </c>
      <c r="Q520" s="147">
        <f t="shared" si="286"/>
        <v>80710.84</v>
      </c>
      <c r="R520" s="147">
        <f t="shared" si="286"/>
        <v>0</v>
      </c>
      <c r="S520" s="147">
        <f t="shared" si="286"/>
        <v>0</v>
      </c>
      <c r="T520" s="147">
        <f t="shared" si="287"/>
        <v>0</v>
      </c>
      <c r="U520" s="147">
        <f t="shared" si="287"/>
        <v>0</v>
      </c>
      <c r="V520" s="147">
        <f t="shared" si="287"/>
        <v>0</v>
      </c>
      <c r="W520" s="147">
        <f t="shared" si="287"/>
        <v>0</v>
      </c>
      <c r="X520" s="147">
        <f t="shared" si="287"/>
        <v>0</v>
      </c>
      <c r="Y520" s="147">
        <f t="shared" si="287"/>
        <v>0</v>
      </c>
      <c r="Z520" s="147">
        <f t="shared" si="287"/>
        <v>0</v>
      </c>
      <c r="AA520" s="147">
        <f t="shared" si="287"/>
        <v>0</v>
      </c>
      <c r="AB520" s="147">
        <f t="shared" si="287"/>
        <v>0</v>
      </c>
      <c r="AC520" s="147">
        <f t="shared" si="287"/>
        <v>0</v>
      </c>
      <c r="AD520" s="147">
        <f t="shared" si="288"/>
        <v>0</v>
      </c>
      <c r="AE520" s="147">
        <f t="shared" si="288"/>
        <v>0</v>
      </c>
      <c r="AF520" s="147">
        <f t="shared" si="288"/>
        <v>0</v>
      </c>
      <c r="AG520" s="147">
        <f t="shared" si="288"/>
        <v>0</v>
      </c>
      <c r="AH520" s="147">
        <f t="shared" si="288"/>
        <v>0</v>
      </c>
      <c r="AI520" s="147">
        <f t="shared" si="288"/>
        <v>0</v>
      </c>
      <c r="AJ520" s="147">
        <f t="shared" si="288"/>
        <v>0</v>
      </c>
      <c r="AK520" s="147">
        <f t="shared" si="288"/>
        <v>0</v>
      </c>
      <c r="AL520" s="147">
        <f t="shared" si="288"/>
        <v>0</v>
      </c>
      <c r="AM520" s="147">
        <f t="shared" si="288"/>
        <v>0</v>
      </c>
      <c r="AN520" s="147">
        <f t="shared" si="289"/>
        <v>0</v>
      </c>
      <c r="AO520" s="147">
        <f t="shared" si="289"/>
        <v>0</v>
      </c>
      <c r="AP520" s="147">
        <f t="shared" si="289"/>
        <v>0</v>
      </c>
      <c r="AQ520" s="147">
        <f t="shared" si="289"/>
        <v>0</v>
      </c>
      <c r="AR520" s="147">
        <f t="shared" si="289"/>
        <v>0</v>
      </c>
      <c r="AS520" s="147">
        <f t="shared" si="289"/>
        <v>0</v>
      </c>
      <c r="AT520" s="147">
        <f t="shared" si="289"/>
        <v>0</v>
      </c>
      <c r="AU520" s="147">
        <f t="shared" si="289"/>
        <v>0</v>
      </c>
      <c r="AV520" s="147">
        <f t="shared" si="289"/>
        <v>0</v>
      </c>
      <c r="AW520" s="147">
        <f t="shared" si="289"/>
        <v>0</v>
      </c>
      <c r="AX520" s="147">
        <f t="shared" si="290"/>
        <v>0</v>
      </c>
      <c r="AY520" s="147">
        <f t="shared" si="290"/>
        <v>0</v>
      </c>
      <c r="AZ520" s="147">
        <f t="shared" si="290"/>
        <v>0</v>
      </c>
      <c r="BA520" s="147">
        <f t="shared" si="290"/>
        <v>0</v>
      </c>
      <c r="BB520" s="147">
        <f t="shared" si="290"/>
        <v>0</v>
      </c>
      <c r="BC520" s="147">
        <f t="shared" si="290"/>
        <v>0</v>
      </c>
      <c r="BD520" s="147">
        <f t="shared" si="290"/>
        <v>0</v>
      </c>
      <c r="BE520" s="147">
        <f t="shared" si="290"/>
        <v>0</v>
      </c>
      <c r="BF520" s="147">
        <f t="shared" si="290"/>
        <v>0</v>
      </c>
      <c r="BG520" s="147">
        <f t="shared" si="290"/>
        <v>0</v>
      </c>
      <c r="BH520" s="147">
        <f t="shared" si="291"/>
        <v>0</v>
      </c>
      <c r="BI520" s="147">
        <f t="shared" si="291"/>
        <v>0</v>
      </c>
      <c r="BJ520" s="147">
        <f t="shared" si="291"/>
        <v>0</v>
      </c>
      <c r="BK520" s="147">
        <f t="shared" si="291"/>
        <v>0</v>
      </c>
      <c r="BL520" s="147">
        <f t="shared" si="291"/>
        <v>0</v>
      </c>
      <c r="BM520" s="147">
        <f t="shared" si="291"/>
        <v>0</v>
      </c>
      <c r="BN520" s="147">
        <f t="shared" si="291"/>
        <v>0</v>
      </c>
      <c r="BO520" s="147">
        <f t="shared" si="291"/>
        <v>0</v>
      </c>
      <c r="BP520" s="147">
        <f t="shared" si="291"/>
        <v>0</v>
      </c>
      <c r="BQ520" s="147">
        <f t="shared" si="291"/>
        <v>0</v>
      </c>
      <c r="BR520" s="147">
        <f t="shared" si="292"/>
        <v>0</v>
      </c>
      <c r="BS520" s="147">
        <f t="shared" si="292"/>
        <v>0</v>
      </c>
      <c r="BT520" s="147">
        <f t="shared" si="292"/>
        <v>0</v>
      </c>
      <c r="BU520" s="147">
        <f t="shared" si="292"/>
        <v>0</v>
      </c>
      <c r="BV520" s="147">
        <f t="shared" si="292"/>
        <v>0</v>
      </c>
      <c r="BW520" s="147">
        <f t="shared" si="292"/>
        <v>0</v>
      </c>
      <c r="BX520" s="147">
        <f t="shared" si="292"/>
        <v>0</v>
      </c>
      <c r="BY520" s="147">
        <f t="shared" si="292"/>
        <v>0</v>
      </c>
      <c r="BZ520" s="147">
        <f t="shared" si="292"/>
        <v>0</v>
      </c>
      <c r="CA520" s="147">
        <f t="shared" si="292"/>
        <v>0</v>
      </c>
      <c r="CB520" s="147">
        <f t="shared" si="293"/>
        <v>0</v>
      </c>
      <c r="CC520" s="147">
        <f t="shared" si="293"/>
        <v>0</v>
      </c>
      <c r="CD520" s="147">
        <f t="shared" si="293"/>
        <v>0</v>
      </c>
      <c r="CE520" s="147">
        <f t="shared" si="293"/>
        <v>0</v>
      </c>
      <c r="CF520" s="147">
        <f t="shared" si="293"/>
        <v>0</v>
      </c>
      <c r="CG520" s="147">
        <f t="shared" si="293"/>
        <v>0</v>
      </c>
    </row>
    <row r="521" spans="1:85" ht="14.1" hidden="1" customHeight="1" x14ac:dyDescent="0.2">
      <c r="A521" s="148">
        <v>494</v>
      </c>
      <c r="B521" s="149"/>
      <c r="C521" s="150" t="str">
        <f t="shared" si="294"/>
        <v>ז.</v>
      </c>
      <c r="D521" s="151" t="str">
        <f t="shared" si="294"/>
        <v>השקעות אחרות</v>
      </c>
      <c r="E521" s="151"/>
      <c r="F521" s="151"/>
      <c r="G521" s="151"/>
      <c r="H521" s="151"/>
      <c r="I521" s="152"/>
      <c r="J521" s="153">
        <f t="shared" si="286"/>
        <v>0</v>
      </c>
      <c r="K521" s="154">
        <f t="shared" si="286"/>
        <v>0</v>
      </c>
      <c r="L521" s="154">
        <f t="shared" si="286"/>
        <v>0</v>
      </c>
      <c r="M521" s="154">
        <f t="shared" si="286"/>
        <v>0</v>
      </c>
      <c r="N521" s="154">
        <f t="shared" si="286"/>
        <v>0</v>
      </c>
      <c r="O521" s="154">
        <f t="shared" si="286"/>
        <v>0</v>
      </c>
      <c r="P521" s="154">
        <f t="shared" si="286"/>
        <v>0</v>
      </c>
      <c r="Q521" s="154">
        <f t="shared" si="286"/>
        <v>0</v>
      </c>
      <c r="R521" s="154">
        <f t="shared" si="286"/>
        <v>0</v>
      </c>
      <c r="S521" s="154">
        <f t="shared" si="286"/>
        <v>0</v>
      </c>
      <c r="T521" s="154">
        <f t="shared" si="287"/>
        <v>0</v>
      </c>
      <c r="U521" s="154">
        <f t="shared" si="287"/>
        <v>0</v>
      </c>
      <c r="V521" s="154">
        <f t="shared" si="287"/>
        <v>0</v>
      </c>
      <c r="W521" s="154">
        <f t="shared" si="287"/>
        <v>0</v>
      </c>
      <c r="X521" s="154">
        <f t="shared" si="287"/>
        <v>0</v>
      </c>
      <c r="Y521" s="154">
        <f t="shared" si="287"/>
        <v>0</v>
      </c>
      <c r="Z521" s="154">
        <f t="shared" si="287"/>
        <v>0</v>
      </c>
      <c r="AA521" s="154">
        <f t="shared" si="287"/>
        <v>0</v>
      </c>
      <c r="AB521" s="154">
        <f t="shared" si="287"/>
        <v>0</v>
      </c>
      <c r="AC521" s="154">
        <f t="shared" si="287"/>
        <v>0</v>
      </c>
      <c r="AD521" s="154">
        <f t="shared" si="288"/>
        <v>0</v>
      </c>
      <c r="AE521" s="154">
        <f t="shared" si="288"/>
        <v>0</v>
      </c>
      <c r="AF521" s="154">
        <f t="shared" si="288"/>
        <v>0</v>
      </c>
      <c r="AG521" s="154">
        <f t="shared" si="288"/>
        <v>0</v>
      </c>
      <c r="AH521" s="154">
        <f t="shared" si="288"/>
        <v>0</v>
      </c>
      <c r="AI521" s="154">
        <f t="shared" si="288"/>
        <v>0</v>
      </c>
      <c r="AJ521" s="154">
        <f t="shared" si="288"/>
        <v>0</v>
      </c>
      <c r="AK521" s="154">
        <f t="shared" si="288"/>
        <v>0</v>
      </c>
      <c r="AL521" s="154">
        <f t="shared" si="288"/>
        <v>0</v>
      </c>
      <c r="AM521" s="154">
        <f t="shared" si="288"/>
        <v>0</v>
      </c>
      <c r="AN521" s="154">
        <f t="shared" si="289"/>
        <v>0</v>
      </c>
      <c r="AO521" s="154">
        <f t="shared" si="289"/>
        <v>0</v>
      </c>
      <c r="AP521" s="154">
        <f t="shared" si="289"/>
        <v>0</v>
      </c>
      <c r="AQ521" s="154">
        <f t="shared" si="289"/>
        <v>0</v>
      </c>
      <c r="AR521" s="154">
        <f t="shared" si="289"/>
        <v>0</v>
      </c>
      <c r="AS521" s="154">
        <f t="shared" si="289"/>
        <v>0</v>
      </c>
      <c r="AT521" s="154">
        <f t="shared" si="289"/>
        <v>0</v>
      </c>
      <c r="AU521" s="154">
        <f t="shared" si="289"/>
        <v>0</v>
      </c>
      <c r="AV521" s="154">
        <f t="shared" si="289"/>
        <v>0</v>
      </c>
      <c r="AW521" s="154">
        <f t="shared" si="289"/>
        <v>0</v>
      </c>
      <c r="AX521" s="154">
        <f t="shared" si="290"/>
        <v>0</v>
      </c>
      <c r="AY521" s="154">
        <f t="shared" si="290"/>
        <v>0</v>
      </c>
      <c r="AZ521" s="154">
        <f t="shared" si="290"/>
        <v>0</v>
      </c>
      <c r="BA521" s="154">
        <f t="shared" si="290"/>
        <v>0</v>
      </c>
      <c r="BB521" s="154">
        <f t="shared" si="290"/>
        <v>0</v>
      </c>
      <c r="BC521" s="154">
        <f t="shared" si="290"/>
        <v>0</v>
      </c>
      <c r="BD521" s="154">
        <f t="shared" si="290"/>
        <v>0</v>
      </c>
      <c r="BE521" s="154">
        <f t="shared" si="290"/>
        <v>0</v>
      </c>
      <c r="BF521" s="154">
        <f t="shared" si="290"/>
        <v>0</v>
      </c>
      <c r="BG521" s="154">
        <f t="shared" si="290"/>
        <v>0</v>
      </c>
      <c r="BH521" s="154">
        <f t="shared" si="291"/>
        <v>0</v>
      </c>
      <c r="BI521" s="154">
        <f t="shared" si="291"/>
        <v>0</v>
      </c>
      <c r="BJ521" s="154">
        <f t="shared" si="291"/>
        <v>0</v>
      </c>
      <c r="BK521" s="154">
        <f t="shared" si="291"/>
        <v>0</v>
      </c>
      <c r="BL521" s="154">
        <f t="shared" si="291"/>
        <v>0</v>
      </c>
      <c r="BM521" s="154">
        <f t="shared" si="291"/>
        <v>0</v>
      </c>
      <c r="BN521" s="154">
        <f t="shared" si="291"/>
        <v>0</v>
      </c>
      <c r="BO521" s="154">
        <f t="shared" si="291"/>
        <v>0</v>
      </c>
      <c r="BP521" s="154">
        <f t="shared" si="291"/>
        <v>0</v>
      </c>
      <c r="BQ521" s="154">
        <f t="shared" si="291"/>
        <v>0</v>
      </c>
      <c r="BR521" s="154">
        <f t="shared" si="292"/>
        <v>0</v>
      </c>
      <c r="BS521" s="154">
        <f t="shared" si="292"/>
        <v>0</v>
      </c>
      <c r="BT521" s="154">
        <f t="shared" si="292"/>
        <v>0</v>
      </c>
      <c r="BU521" s="154">
        <f t="shared" si="292"/>
        <v>0</v>
      </c>
      <c r="BV521" s="154">
        <f t="shared" si="292"/>
        <v>0</v>
      </c>
      <c r="BW521" s="154">
        <f t="shared" si="292"/>
        <v>0</v>
      </c>
      <c r="BX521" s="154">
        <f t="shared" si="292"/>
        <v>0</v>
      </c>
      <c r="BY521" s="154">
        <f t="shared" si="292"/>
        <v>0</v>
      </c>
      <c r="BZ521" s="154">
        <f t="shared" si="292"/>
        <v>0</v>
      </c>
      <c r="CA521" s="154">
        <f t="shared" si="292"/>
        <v>0</v>
      </c>
      <c r="CB521" s="154">
        <f t="shared" si="293"/>
        <v>0</v>
      </c>
      <c r="CC521" s="154">
        <f t="shared" si="293"/>
        <v>0</v>
      </c>
      <c r="CD521" s="154">
        <f t="shared" si="293"/>
        <v>0</v>
      </c>
      <c r="CE521" s="154">
        <f t="shared" si="293"/>
        <v>0</v>
      </c>
      <c r="CF521" s="154">
        <f t="shared" si="293"/>
        <v>0</v>
      </c>
      <c r="CG521" s="154">
        <f t="shared" si="293"/>
        <v>0</v>
      </c>
    </row>
    <row r="522" spans="1:85" ht="14.1" hidden="1" customHeight="1" x14ac:dyDescent="0.2">
      <c r="A522" s="128"/>
      <c r="B522" s="129"/>
      <c r="C522" s="129"/>
      <c r="D522" s="129"/>
      <c r="E522" s="129"/>
      <c r="F522" s="129"/>
      <c r="G522" s="129"/>
      <c r="H522" s="129"/>
      <c r="I522" s="129"/>
      <c r="J522" s="130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  <c r="AL522" s="131"/>
      <c r="AM522" s="131"/>
      <c r="AN522" s="131"/>
      <c r="AO522" s="131"/>
      <c r="AP522" s="131"/>
      <c r="AQ522" s="131"/>
      <c r="AR522" s="131"/>
      <c r="AS522" s="131"/>
      <c r="AT522" s="131"/>
      <c r="AU522" s="131"/>
      <c r="AV522" s="131"/>
      <c r="AW522" s="131"/>
      <c r="AX522" s="131"/>
      <c r="AY522" s="131"/>
      <c r="AZ522" s="131"/>
      <c r="BA522" s="131"/>
      <c r="BB522" s="131"/>
      <c r="BC522" s="131"/>
      <c r="BD522" s="131"/>
      <c r="BE522" s="131"/>
      <c r="BF522" s="131"/>
      <c r="BG522" s="131"/>
      <c r="BH522" s="131"/>
      <c r="BI522" s="131"/>
      <c r="BJ522" s="131"/>
      <c r="BK522" s="131"/>
      <c r="BL522" s="131"/>
      <c r="BM522" s="131"/>
      <c r="BN522" s="131"/>
      <c r="BO522" s="131"/>
      <c r="BP522" s="131"/>
      <c r="BQ522" s="131"/>
      <c r="BR522" s="131"/>
      <c r="BS522" s="131"/>
      <c r="BT522" s="131"/>
      <c r="BU522" s="131"/>
      <c r="BV522" s="131"/>
      <c r="BW522" s="131"/>
      <c r="BX522" s="131"/>
      <c r="BY522" s="131"/>
      <c r="BZ522" s="131"/>
      <c r="CA522" s="131"/>
      <c r="CB522" s="131"/>
      <c r="CC522" s="131"/>
      <c r="CD522" s="131"/>
      <c r="CE522" s="131"/>
      <c r="CF522" s="131"/>
      <c r="CG522" s="131"/>
    </row>
    <row r="523" spans="1:85" ht="14.1" hidden="1" customHeight="1" x14ac:dyDescent="0.25">
      <c r="A523" s="134"/>
      <c r="B523" s="135"/>
      <c r="C523" s="136" t="str">
        <f>CONCATENATE($B$1," לתקופה :",[1]הערות!$C$3,"    אחוזים")</f>
        <v>הכשרה  חב' לבטוח בע"מ לתקופה :נובמבר-2021    אחוזים</v>
      </c>
      <c r="D523" s="137"/>
      <c r="E523" s="137"/>
      <c r="F523" s="137"/>
      <c r="G523" s="137"/>
      <c r="H523" s="137"/>
      <c r="I523" s="138"/>
      <c r="J523" s="155" t="s">
        <v>222</v>
      </c>
      <c r="K523" s="155" t="s">
        <v>223</v>
      </c>
      <c r="L523" s="155" t="s">
        <v>223</v>
      </c>
      <c r="M523" s="155" t="s">
        <v>223</v>
      </c>
      <c r="N523" s="155" t="s">
        <v>223</v>
      </c>
      <c r="O523" s="155" t="s">
        <v>223</v>
      </c>
      <c r="P523" s="155" t="s">
        <v>223</v>
      </c>
      <c r="Q523" s="155" t="s">
        <v>223</v>
      </c>
      <c r="R523" s="155" t="s">
        <v>223</v>
      </c>
      <c r="S523" s="155" t="s">
        <v>223</v>
      </c>
      <c r="T523" s="155" t="s">
        <v>223</v>
      </c>
      <c r="U523" s="155" t="s">
        <v>223</v>
      </c>
      <c r="V523" s="155" t="s">
        <v>223</v>
      </c>
      <c r="W523" s="155" t="s">
        <v>223</v>
      </c>
      <c r="X523" s="155" t="s">
        <v>223</v>
      </c>
      <c r="Y523" s="155" t="s">
        <v>223</v>
      </c>
      <c r="Z523" s="155" t="s">
        <v>223</v>
      </c>
      <c r="AA523" s="155" t="s">
        <v>223</v>
      </c>
      <c r="AB523" s="155" t="s">
        <v>223</v>
      </c>
      <c r="AC523" s="155" t="s">
        <v>223</v>
      </c>
      <c r="AD523" s="155" t="s">
        <v>223</v>
      </c>
      <c r="AE523" s="155" t="s">
        <v>223</v>
      </c>
      <c r="AF523" s="155" t="s">
        <v>223</v>
      </c>
      <c r="AG523" s="155" t="s">
        <v>223</v>
      </c>
      <c r="AH523" s="155" t="s">
        <v>223</v>
      </c>
      <c r="AI523" s="155" t="s">
        <v>223</v>
      </c>
      <c r="AJ523" s="155" t="s">
        <v>223</v>
      </c>
      <c r="AK523" s="155" t="s">
        <v>223</v>
      </c>
      <c r="AL523" s="155" t="s">
        <v>223</v>
      </c>
      <c r="AM523" s="155" t="s">
        <v>223</v>
      </c>
      <c r="AN523" s="155" t="s">
        <v>223</v>
      </c>
      <c r="AO523" s="155" t="s">
        <v>223</v>
      </c>
      <c r="AP523" s="155" t="s">
        <v>223</v>
      </c>
      <c r="AQ523" s="155" t="s">
        <v>223</v>
      </c>
      <c r="AR523" s="155" t="s">
        <v>223</v>
      </c>
      <c r="AS523" s="155" t="s">
        <v>223</v>
      </c>
      <c r="AT523" s="155" t="s">
        <v>223</v>
      </c>
      <c r="AU523" s="155" t="s">
        <v>223</v>
      </c>
      <c r="AV523" s="155" t="s">
        <v>223</v>
      </c>
      <c r="AW523" s="155" t="s">
        <v>223</v>
      </c>
      <c r="AX523" s="155" t="s">
        <v>223</v>
      </c>
      <c r="AY523" s="155" t="s">
        <v>223</v>
      </c>
      <c r="AZ523" s="155" t="s">
        <v>223</v>
      </c>
      <c r="BA523" s="155" t="s">
        <v>223</v>
      </c>
      <c r="BB523" s="155" t="s">
        <v>223</v>
      </c>
      <c r="BC523" s="155" t="s">
        <v>223</v>
      </c>
      <c r="BD523" s="155" t="s">
        <v>223</v>
      </c>
      <c r="BE523" s="155" t="s">
        <v>223</v>
      </c>
      <c r="BF523" s="155" t="s">
        <v>223</v>
      </c>
      <c r="BG523" s="155" t="s">
        <v>223</v>
      </c>
      <c r="BH523" s="155" t="s">
        <v>223</v>
      </c>
      <c r="BI523" s="155" t="s">
        <v>223</v>
      </c>
      <c r="BJ523" s="155" t="s">
        <v>223</v>
      </c>
      <c r="BK523" s="155" t="s">
        <v>223</v>
      </c>
      <c r="BL523" s="155" t="s">
        <v>223</v>
      </c>
      <c r="BM523" s="155" t="s">
        <v>223</v>
      </c>
      <c r="BN523" s="155" t="s">
        <v>223</v>
      </c>
      <c r="BO523" s="155" t="s">
        <v>223</v>
      </c>
      <c r="BP523" s="155" t="s">
        <v>223</v>
      </c>
      <c r="BQ523" s="155" t="s">
        <v>223</v>
      </c>
      <c r="BR523" s="155" t="s">
        <v>223</v>
      </c>
      <c r="BS523" s="155" t="s">
        <v>223</v>
      </c>
      <c r="BT523" s="155" t="s">
        <v>223</v>
      </c>
      <c r="BU523" s="155" t="s">
        <v>223</v>
      </c>
      <c r="BV523" s="155" t="s">
        <v>223</v>
      </c>
      <c r="BW523" s="155" t="s">
        <v>223</v>
      </c>
      <c r="BX523" s="155" t="s">
        <v>223</v>
      </c>
      <c r="BY523" s="155" t="s">
        <v>223</v>
      </c>
      <c r="BZ523" s="155" t="s">
        <v>223</v>
      </c>
      <c r="CA523" s="155" t="s">
        <v>223</v>
      </c>
      <c r="CB523" s="155" t="s">
        <v>223</v>
      </c>
      <c r="CC523" s="155" t="s">
        <v>223</v>
      </c>
      <c r="CD523" s="155" t="s">
        <v>223</v>
      </c>
      <c r="CE523" s="155" t="s">
        <v>223</v>
      </c>
      <c r="CF523" s="155" t="s">
        <v>223</v>
      </c>
      <c r="CG523" s="155" t="s">
        <v>223</v>
      </c>
    </row>
    <row r="524" spans="1:85" ht="14.1" hidden="1" customHeight="1" x14ac:dyDescent="0.2">
      <c r="A524" s="142">
        <f>A503</f>
        <v>10</v>
      </c>
      <c r="B524" s="143" t="str">
        <f>VLOOKUP($A524,$A$11:$M$501,B$501,0)</f>
        <v>1.</v>
      </c>
      <c r="C524" s="144" t="str">
        <f>VLOOKUP($A524,$A$11:$M$501,C$501,0)</f>
        <v>השקעות</v>
      </c>
      <c r="D524" s="145"/>
      <c r="E524" s="145"/>
      <c r="F524" s="145"/>
      <c r="G524" s="145"/>
      <c r="H524" s="145"/>
      <c r="I524" s="146"/>
      <c r="J524" s="156">
        <f>IF(J503=0,0,J503/J$503)</f>
        <v>1</v>
      </c>
      <c r="K524" s="157">
        <f>IF(K503=0,0,K503/K$503)</f>
        <v>0</v>
      </c>
      <c r="L524" s="157">
        <f t="shared" ref="L524:CG527" si="295">IF(L503=0,0,L503/L$503)</f>
        <v>1</v>
      </c>
      <c r="M524" s="157">
        <f t="shared" si="295"/>
        <v>1</v>
      </c>
      <c r="N524" s="157">
        <f t="shared" si="295"/>
        <v>0</v>
      </c>
      <c r="O524" s="157">
        <f t="shared" si="295"/>
        <v>1</v>
      </c>
      <c r="P524" s="157">
        <f t="shared" si="295"/>
        <v>1</v>
      </c>
      <c r="Q524" s="157">
        <f t="shared" si="295"/>
        <v>1</v>
      </c>
      <c r="R524" s="157">
        <f t="shared" si="295"/>
        <v>1</v>
      </c>
      <c r="S524" s="157">
        <f t="shared" si="295"/>
        <v>1</v>
      </c>
      <c r="T524" s="157">
        <f t="shared" si="295"/>
        <v>1</v>
      </c>
      <c r="U524" s="157">
        <f t="shared" si="295"/>
        <v>1</v>
      </c>
      <c r="V524" s="157">
        <f t="shared" si="295"/>
        <v>0</v>
      </c>
      <c r="W524" s="157">
        <f t="shared" si="295"/>
        <v>0</v>
      </c>
      <c r="X524" s="157">
        <f t="shared" si="295"/>
        <v>0</v>
      </c>
      <c r="Y524" s="157">
        <f t="shared" si="295"/>
        <v>1</v>
      </c>
      <c r="Z524" s="157">
        <f t="shared" si="295"/>
        <v>1</v>
      </c>
      <c r="AA524" s="157">
        <f t="shared" si="295"/>
        <v>1</v>
      </c>
      <c r="AB524" s="157">
        <f t="shared" si="295"/>
        <v>1</v>
      </c>
      <c r="AC524" s="157">
        <f t="shared" si="295"/>
        <v>1</v>
      </c>
      <c r="AD524" s="157">
        <f t="shared" si="295"/>
        <v>1</v>
      </c>
      <c r="AE524" s="157">
        <f t="shared" si="295"/>
        <v>1</v>
      </c>
      <c r="AF524" s="157">
        <f t="shared" si="295"/>
        <v>1</v>
      </c>
      <c r="AG524" s="157">
        <f t="shared" si="295"/>
        <v>1</v>
      </c>
      <c r="AH524" s="157">
        <f t="shared" si="295"/>
        <v>1</v>
      </c>
      <c r="AI524" s="157">
        <f t="shared" si="295"/>
        <v>1</v>
      </c>
      <c r="AJ524" s="157">
        <f t="shared" si="295"/>
        <v>1</v>
      </c>
      <c r="AK524" s="157">
        <f t="shared" si="295"/>
        <v>1</v>
      </c>
      <c r="AL524" s="157">
        <f t="shared" si="295"/>
        <v>1</v>
      </c>
      <c r="AM524" s="157">
        <f t="shared" si="295"/>
        <v>0</v>
      </c>
      <c r="AN524" s="157">
        <f t="shared" si="295"/>
        <v>0</v>
      </c>
      <c r="AO524" s="157">
        <f t="shared" si="295"/>
        <v>0</v>
      </c>
      <c r="AP524" s="157">
        <f t="shared" si="295"/>
        <v>0</v>
      </c>
      <c r="AQ524" s="157">
        <f t="shared" si="295"/>
        <v>0</v>
      </c>
      <c r="AR524" s="157">
        <f t="shared" si="295"/>
        <v>0</v>
      </c>
      <c r="AS524" s="157">
        <f t="shared" si="295"/>
        <v>0</v>
      </c>
      <c r="AT524" s="157">
        <f t="shared" si="295"/>
        <v>0</v>
      </c>
      <c r="AU524" s="157">
        <f t="shared" si="295"/>
        <v>0</v>
      </c>
      <c r="AV524" s="157">
        <f t="shared" si="295"/>
        <v>0</v>
      </c>
      <c r="AW524" s="157">
        <f t="shared" si="295"/>
        <v>0</v>
      </c>
      <c r="AX524" s="157">
        <f t="shared" si="295"/>
        <v>0</v>
      </c>
      <c r="AY524" s="157">
        <f t="shared" si="295"/>
        <v>0</v>
      </c>
      <c r="AZ524" s="157">
        <f t="shared" si="295"/>
        <v>0</v>
      </c>
      <c r="BA524" s="157">
        <f t="shared" si="295"/>
        <v>0</v>
      </c>
      <c r="BB524" s="157">
        <f t="shared" si="295"/>
        <v>0</v>
      </c>
      <c r="BC524" s="157">
        <f t="shared" si="295"/>
        <v>0</v>
      </c>
      <c r="BD524" s="157">
        <f t="shared" si="295"/>
        <v>0</v>
      </c>
      <c r="BE524" s="157">
        <f t="shared" si="295"/>
        <v>0</v>
      </c>
      <c r="BF524" s="157">
        <f t="shared" si="295"/>
        <v>0</v>
      </c>
      <c r="BG524" s="157">
        <f t="shared" si="295"/>
        <v>0</v>
      </c>
      <c r="BH524" s="157">
        <f t="shared" si="295"/>
        <v>0</v>
      </c>
      <c r="BI524" s="157">
        <f t="shared" si="295"/>
        <v>0</v>
      </c>
      <c r="BJ524" s="157">
        <f t="shared" si="295"/>
        <v>0</v>
      </c>
      <c r="BK524" s="157">
        <f t="shared" si="295"/>
        <v>0</v>
      </c>
      <c r="BL524" s="157">
        <f t="shared" si="295"/>
        <v>0</v>
      </c>
      <c r="BM524" s="157">
        <f t="shared" si="295"/>
        <v>0</v>
      </c>
      <c r="BN524" s="157">
        <f t="shared" si="295"/>
        <v>0</v>
      </c>
      <c r="BO524" s="157">
        <f t="shared" si="295"/>
        <v>0</v>
      </c>
      <c r="BP524" s="157">
        <f t="shared" si="295"/>
        <v>0</v>
      </c>
      <c r="BQ524" s="157">
        <f t="shared" si="295"/>
        <v>0</v>
      </c>
      <c r="BR524" s="157">
        <f t="shared" si="295"/>
        <v>0</v>
      </c>
      <c r="BS524" s="157">
        <f t="shared" si="295"/>
        <v>0</v>
      </c>
      <c r="BT524" s="157">
        <f t="shared" si="295"/>
        <v>0</v>
      </c>
      <c r="BU524" s="157">
        <f t="shared" si="295"/>
        <v>0</v>
      </c>
      <c r="BV524" s="157">
        <f t="shared" si="295"/>
        <v>0</v>
      </c>
      <c r="BW524" s="157">
        <f t="shared" si="295"/>
        <v>0</v>
      </c>
      <c r="BX524" s="157">
        <f t="shared" si="295"/>
        <v>0</v>
      </c>
      <c r="BY524" s="157">
        <f t="shared" si="295"/>
        <v>0</v>
      </c>
      <c r="BZ524" s="157">
        <f t="shared" si="295"/>
        <v>0</v>
      </c>
      <c r="CA524" s="157">
        <f t="shared" si="295"/>
        <v>0</v>
      </c>
      <c r="CB524" s="157">
        <f t="shared" si="295"/>
        <v>0</v>
      </c>
      <c r="CC524" s="157">
        <f t="shared" si="295"/>
        <v>0</v>
      </c>
      <c r="CD524" s="157">
        <f t="shared" si="295"/>
        <v>0</v>
      </c>
      <c r="CE524" s="157">
        <f t="shared" si="295"/>
        <v>0</v>
      </c>
      <c r="CF524" s="157">
        <f t="shared" si="295"/>
        <v>0</v>
      </c>
      <c r="CG524" s="157">
        <f t="shared" si="295"/>
        <v>0</v>
      </c>
    </row>
    <row r="525" spans="1:85" ht="14.1" hidden="1" customHeight="1" x14ac:dyDescent="0.2">
      <c r="A525" s="142">
        <f t="shared" ref="A525:A542" si="296">A504</f>
        <v>11</v>
      </c>
      <c r="B525" s="143"/>
      <c r="C525" s="144" t="str">
        <f>VLOOKUP($A525,$A$11:$M$501,C$501,0)</f>
        <v>א.</v>
      </c>
      <c r="D525" s="145" t="str">
        <f>VLOOKUP($A525,$A$11:$M$501,D$501,0)</f>
        <v>מזומנים ושווי מזומנים</v>
      </c>
      <c r="E525" s="145"/>
      <c r="F525" s="145"/>
      <c r="G525" s="145"/>
      <c r="H525" s="145"/>
      <c r="I525" s="146"/>
      <c r="J525" s="156">
        <f t="shared" ref="J525:Y540" si="297">IF(J504=0,0,J504/J$503)</f>
        <v>0.10496589274574829</v>
      </c>
      <c r="K525" s="156">
        <f t="shared" si="297"/>
        <v>0</v>
      </c>
      <c r="L525" s="156">
        <f t="shared" si="295"/>
        <v>3.8422979492825624E-2</v>
      </c>
      <c r="M525" s="156">
        <f t="shared" si="295"/>
        <v>9.2349063860558897E-2</v>
      </c>
      <c r="N525" s="156">
        <f t="shared" si="295"/>
        <v>0</v>
      </c>
      <c r="O525" s="156">
        <f t="shared" si="295"/>
        <v>7.896219832062859E-2</v>
      </c>
      <c r="P525" s="156">
        <f t="shared" si="295"/>
        <v>3.5591751164000381E-2</v>
      </c>
      <c r="Q525" s="156">
        <f t="shared" si="295"/>
        <v>0.13648966266337637</v>
      </c>
      <c r="R525" s="156">
        <f t="shared" si="295"/>
        <v>0.13721390037501327</v>
      </c>
      <c r="S525" s="156">
        <f t="shared" si="295"/>
        <v>3.8773751266777276E-2</v>
      </c>
      <c r="T525" s="156">
        <f t="shared" si="295"/>
        <v>0.16495437977371552</v>
      </c>
      <c r="U525" s="156">
        <f t="shared" si="295"/>
        <v>8.8080112681427528E-2</v>
      </c>
      <c r="V525" s="156">
        <f t="shared" si="295"/>
        <v>0</v>
      </c>
      <c r="W525" s="156">
        <f t="shared" si="295"/>
        <v>0</v>
      </c>
      <c r="X525" s="156">
        <f t="shared" si="295"/>
        <v>0</v>
      </c>
      <c r="Y525" s="156">
        <f t="shared" si="295"/>
        <v>0.1255612659934871</v>
      </c>
      <c r="Z525" s="156">
        <f t="shared" si="295"/>
        <v>4.6584049551433616E-2</v>
      </c>
      <c r="AA525" s="156">
        <f t="shared" si="295"/>
        <v>6.043405951342494E-2</v>
      </c>
      <c r="AB525" s="156">
        <f t="shared" si="295"/>
        <v>4.3130467505090787E-2</v>
      </c>
      <c r="AC525" s="156">
        <f t="shared" si="295"/>
        <v>0.16594895849919636</v>
      </c>
      <c r="AD525" s="156">
        <f t="shared" si="295"/>
        <v>8.3083428814568469E-2</v>
      </c>
      <c r="AE525" s="156">
        <f t="shared" si="295"/>
        <v>0.11413914163564899</v>
      </c>
      <c r="AF525" s="156">
        <f t="shared" si="295"/>
        <v>9.8980606321605075E-2</v>
      </c>
      <c r="AG525" s="156">
        <f t="shared" si="295"/>
        <v>0.11839051748178057</v>
      </c>
      <c r="AH525" s="156">
        <f t="shared" si="295"/>
        <v>0.20201736443223248</v>
      </c>
      <c r="AI525" s="156">
        <f t="shared" si="295"/>
        <v>5.3505912807731974E-2</v>
      </c>
      <c r="AJ525" s="156">
        <f t="shared" si="295"/>
        <v>6.3344785466471501E-2</v>
      </c>
      <c r="AK525" s="156">
        <f t="shared" si="295"/>
        <v>0.17118876355857499</v>
      </c>
      <c r="AL525" s="156">
        <f t="shared" si="295"/>
        <v>0.20928968464785538</v>
      </c>
      <c r="AM525" s="156">
        <f t="shared" si="295"/>
        <v>0</v>
      </c>
      <c r="AN525" s="156">
        <f t="shared" si="295"/>
        <v>0</v>
      </c>
      <c r="AO525" s="156">
        <f t="shared" si="295"/>
        <v>0</v>
      </c>
      <c r="AP525" s="156">
        <f t="shared" si="295"/>
        <v>0</v>
      </c>
      <c r="AQ525" s="156">
        <f t="shared" si="295"/>
        <v>0</v>
      </c>
      <c r="AR525" s="156">
        <f t="shared" si="295"/>
        <v>0</v>
      </c>
      <c r="AS525" s="156">
        <f t="shared" si="295"/>
        <v>0</v>
      </c>
      <c r="AT525" s="156">
        <f t="shared" si="295"/>
        <v>0</v>
      </c>
      <c r="AU525" s="156">
        <f t="shared" si="295"/>
        <v>0</v>
      </c>
      <c r="AV525" s="156">
        <f t="shared" si="295"/>
        <v>0</v>
      </c>
      <c r="AW525" s="156">
        <f t="shared" si="295"/>
        <v>0</v>
      </c>
      <c r="AX525" s="156">
        <f t="shared" si="295"/>
        <v>0</v>
      </c>
      <c r="AY525" s="156">
        <f t="shared" si="295"/>
        <v>0</v>
      </c>
      <c r="AZ525" s="156">
        <f t="shared" si="295"/>
        <v>0</v>
      </c>
      <c r="BA525" s="156">
        <f t="shared" si="295"/>
        <v>0</v>
      </c>
      <c r="BB525" s="156">
        <f t="shared" si="295"/>
        <v>0</v>
      </c>
      <c r="BC525" s="156">
        <f t="shared" si="295"/>
        <v>0</v>
      </c>
      <c r="BD525" s="156">
        <f t="shared" si="295"/>
        <v>0</v>
      </c>
      <c r="BE525" s="156">
        <f t="shared" si="295"/>
        <v>0</v>
      </c>
      <c r="BF525" s="156">
        <f t="shared" si="295"/>
        <v>0</v>
      </c>
      <c r="BG525" s="156">
        <f t="shared" si="295"/>
        <v>0</v>
      </c>
      <c r="BH525" s="156">
        <f t="shared" si="295"/>
        <v>0</v>
      </c>
      <c r="BI525" s="156">
        <f t="shared" si="295"/>
        <v>0</v>
      </c>
      <c r="BJ525" s="156">
        <f t="shared" si="295"/>
        <v>0</v>
      </c>
      <c r="BK525" s="156">
        <f t="shared" si="295"/>
        <v>0</v>
      </c>
      <c r="BL525" s="156">
        <f t="shared" si="295"/>
        <v>0</v>
      </c>
      <c r="BM525" s="156">
        <f t="shared" si="295"/>
        <v>0</v>
      </c>
      <c r="BN525" s="156">
        <f t="shared" si="295"/>
        <v>0</v>
      </c>
      <c r="BO525" s="156">
        <f t="shared" si="295"/>
        <v>0</v>
      </c>
      <c r="BP525" s="156">
        <f t="shared" si="295"/>
        <v>0</v>
      </c>
      <c r="BQ525" s="156">
        <f t="shared" si="295"/>
        <v>0</v>
      </c>
      <c r="BR525" s="156">
        <f t="shared" si="295"/>
        <v>0</v>
      </c>
      <c r="BS525" s="156">
        <f t="shared" si="295"/>
        <v>0</v>
      </c>
      <c r="BT525" s="156">
        <f t="shared" si="295"/>
        <v>0</v>
      </c>
      <c r="BU525" s="156">
        <f t="shared" si="295"/>
        <v>0</v>
      </c>
      <c r="BV525" s="156">
        <f t="shared" si="295"/>
        <v>0</v>
      </c>
      <c r="BW525" s="156">
        <f t="shared" si="295"/>
        <v>0</v>
      </c>
      <c r="BX525" s="156">
        <f t="shared" si="295"/>
        <v>0</v>
      </c>
      <c r="BY525" s="156">
        <f t="shared" si="295"/>
        <v>0</v>
      </c>
      <c r="BZ525" s="156">
        <f t="shared" si="295"/>
        <v>0</v>
      </c>
      <c r="CA525" s="156">
        <f t="shared" si="295"/>
        <v>0</v>
      </c>
      <c r="CB525" s="156">
        <f t="shared" si="295"/>
        <v>0</v>
      </c>
      <c r="CC525" s="156">
        <f t="shared" si="295"/>
        <v>0</v>
      </c>
      <c r="CD525" s="156">
        <f t="shared" si="295"/>
        <v>0</v>
      </c>
      <c r="CE525" s="156">
        <f t="shared" si="295"/>
        <v>0</v>
      </c>
      <c r="CF525" s="156">
        <f t="shared" si="295"/>
        <v>0</v>
      </c>
      <c r="CG525" s="156">
        <f t="shared" si="295"/>
        <v>0</v>
      </c>
    </row>
    <row r="526" spans="1:85" ht="14.1" hidden="1" customHeight="1" x14ac:dyDescent="0.2">
      <c r="A526" s="142">
        <f t="shared" si="296"/>
        <v>24</v>
      </c>
      <c r="B526" s="143"/>
      <c r="C526" s="144" t="str">
        <f>VLOOKUP($A526,$A$11:$M$501,C$501,0)</f>
        <v>ב.</v>
      </c>
      <c r="D526" s="145" t="str">
        <f>VLOOKUP($A526,$A$11:$M$501,D$501,0)</f>
        <v>ניירות ערך (למעט בחברות מוחזקות)</v>
      </c>
      <c r="E526" s="145"/>
      <c r="F526" s="145"/>
      <c r="G526" s="145"/>
      <c r="H526" s="145"/>
      <c r="I526" s="146"/>
      <c r="J526" s="156">
        <f t="shared" si="297"/>
        <v>0.87590178711004474</v>
      </c>
      <c r="K526" s="156">
        <f t="shared" si="297"/>
        <v>0</v>
      </c>
      <c r="L526" s="156">
        <f t="shared" si="295"/>
        <v>0.94951581964722853</v>
      </c>
      <c r="M526" s="156">
        <f t="shared" si="295"/>
        <v>0.84755748137300335</v>
      </c>
      <c r="N526" s="156">
        <f t="shared" si="295"/>
        <v>0</v>
      </c>
      <c r="O526" s="156">
        <f t="shared" si="295"/>
        <v>0.90875180166285097</v>
      </c>
      <c r="P526" s="156">
        <f t="shared" si="295"/>
        <v>0.96324349030794731</v>
      </c>
      <c r="Q526" s="156">
        <f t="shared" si="295"/>
        <v>0.82710290624055083</v>
      </c>
      <c r="R526" s="156">
        <f t="shared" si="295"/>
        <v>0.85255959473012688</v>
      </c>
      <c r="S526" s="156">
        <f t="shared" si="295"/>
        <v>0.95524742313501521</v>
      </c>
      <c r="T526" s="156">
        <f t="shared" si="295"/>
        <v>0.83504562022628448</v>
      </c>
      <c r="U526" s="156">
        <f t="shared" si="295"/>
        <v>0.89745684782785728</v>
      </c>
      <c r="V526" s="156">
        <f t="shared" si="295"/>
        <v>0</v>
      </c>
      <c r="W526" s="156">
        <f t="shared" si="295"/>
        <v>0</v>
      </c>
      <c r="X526" s="156">
        <f t="shared" si="295"/>
        <v>0</v>
      </c>
      <c r="Y526" s="156">
        <f t="shared" si="295"/>
        <v>0.86886110996322496</v>
      </c>
      <c r="Z526" s="156">
        <f t="shared" si="295"/>
        <v>0.95341595044856642</v>
      </c>
      <c r="AA526" s="156">
        <f t="shared" si="295"/>
        <v>0.93068368135900048</v>
      </c>
      <c r="AB526" s="156">
        <f t="shared" si="295"/>
        <v>0.94627802813560402</v>
      </c>
      <c r="AC526" s="156">
        <f t="shared" si="295"/>
        <v>0.83405104150080367</v>
      </c>
      <c r="AD526" s="156">
        <f t="shared" si="295"/>
        <v>0.90169988948986302</v>
      </c>
      <c r="AE526" s="156">
        <f t="shared" si="295"/>
        <v>0.8698286816889762</v>
      </c>
      <c r="AF526" s="156">
        <f t="shared" si="295"/>
        <v>0.88898153557532567</v>
      </c>
      <c r="AG526" s="156">
        <f t="shared" si="295"/>
        <v>0.86706260791831835</v>
      </c>
      <c r="AH526" s="156">
        <f t="shared" si="295"/>
        <v>0.7949307218420284</v>
      </c>
      <c r="AI526" s="156">
        <f t="shared" si="295"/>
        <v>0.94649408719226802</v>
      </c>
      <c r="AJ526" s="156">
        <f t="shared" si="295"/>
        <v>0.93581954093546804</v>
      </c>
      <c r="AK526" s="156">
        <f t="shared" si="295"/>
        <v>0.81892129815566306</v>
      </c>
      <c r="AL526" s="156">
        <f t="shared" si="295"/>
        <v>0.79071031535214475</v>
      </c>
      <c r="AM526" s="156">
        <f t="shared" si="295"/>
        <v>0</v>
      </c>
      <c r="AN526" s="156">
        <f t="shared" si="295"/>
        <v>0</v>
      </c>
      <c r="AO526" s="156">
        <f t="shared" si="295"/>
        <v>0</v>
      </c>
      <c r="AP526" s="156">
        <f t="shared" si="295"/>
        <v>0</v>
      </c>
      <c r="AQ526" s="156">
        <f t="shared" si="295"/>
        <v>0</v>
      </c>
      <c r="AR526" s="156">
        <f t="shared" si="295"/>
        <v>0</v>
      </c>
      <c r="AS526" s="156">
        <f t="shared" si="295"/>
        <v>0</v>
      </c>
      <c r="AT526" s="156">
        <f t="shared" si="295"/>
        <v>0</v>
      </c>
      <c r="AU526" s="156">
        <f t="shared" si="295"/>
        <v>0</v>
      </c>
      <c r="AV526" s="156">
        <f t="shared" si="295"/>
        <v>0</v>
      </c>
      <c r="AW526" s="156">
        <f t="shared" si="295"/>
        <v>0</v>
      </c>
      <c r="AX526" s="156">
        <f t="shared" si="295"/>
        <v>0</v>
      </c>
      <c r="AY526" s="156">
        <f t="shared" si="295"/>
        <v>0</v>
      </c>
      <c r="AZ526" s="156">
        <f t="shared" si="295"/>
        <v>0</v>
      </c>
      <c r="BA526" s="156">
        <f t="shared" si="295"/>
        <v>0</v>
      </c>
      <c r="BB526" s="156">
        <f t="shared" si="295"/>
        <v>0</v>
      </c>
      <c r="BC526" s="156">
        <f t="shared" si="295"/>
        <v>0</v>
      </c>
      <c r="BD526" s="156">
        <f t="shared" si="295"/>
        <v>0</v>
      </c>
      <c r="BE526" s="156">
        <f t="shared" si="295"/>
        <v>0</v>
      </c>
      <c r="BF526" s="156">
        <f t="shared" si="295"/>
        <v>0</v>
      </c>
      <c r="BG526" s="156">
        <f t="shared" si="295"/>
        <v>0</v>
      </c>
      <c r="BH526" s="156">
        <f t="shared" si="295"/>
        <v>0</v>
      </c>
      <c r="BI526" s="156">
        <f t="shared" si="295"/>
        <v>0</v>
      </c>
      <c r="BJ526" s="156">
        <f t="shared" si="295"/>
        <v>0</v>
      </c>
      <c r="BK526" s="156">
        <f t="shared" si="295"/>
        <v>0</v>
      </c>
      <c r="BL526" s="156">
        <f t="shared" si="295"/>
        <v>0</v>
      </c>
      <c r="BM526" s="156">
        <f t="shared" si="295"/>
        <v>0</v>
      </c>
      <c r="BN526" s="156">
        <f t="shared" si="295"/>
        <v>0</v>
      </c>
      <c r="BO526" s="156">
        <f t="shared" si="295"/>
        <v>0</v>
      </c>
      <c r="BP526" s="156">
        <f t="shared" si="295"/>
        <v>0</v>
      </c>
      <c r="BQ526" s="156">
        <f t="shared" si="295"/>
        <v>0</v>
      </c>
      <c r="BR526" s="156">
        <f t="shared" si="295"/>
        <v>0</v>
      </c>
      <c r="BS526" s="156">
        <f t="shared" si="295"/>
        <v>0</v>
      </c>
      <c r="BT526" s="156">
        <f t="shared" si="295"/>
        <v>0</v>
      </c>
      <c r="BU526" s="156">
        <f t="shared" si="295"/>
        <v>0</v>
      </c>
      <c r="BV526" s="156">
        <f t="shared" si="295"/>
        <v>0</v>
      </c>
      <c r="BW526" s="156">
        <f t="shared" si="295"/>
        <v>0</v>
      </c>
      <c r="BX526" s="156">
        <f t="shared" si="295"/>
        <v>0</v>
      </c>
      <c r="BY526" s="156">
        <f t="shared" si="295"/>
        <v>0</v>
      </c>
      <c r="BZ526" s="156">
        <f t="shared" si="295"/>
        <v>0</v>
      </c>
      <c r="CA526" s="156">
        <f t="shared" si="295"/>
        <v>0</v>
      </c>
      <c r="CB526" s="156">
        <f t="shared" si="295"/>
        <v>0</v>
      </c>
      <c r="CC526" s="156">
        <f t="shared" si="295"/>
        <v>0</v>
      </c>
      <c r="CD526" s="156">
        <f t="shared" si="295"/>
        <v>0</v>
      </c>
      <c r="CE526" s="156">
        <f t="shared" si="295"/>
        <v>0</v>
      </c>
      <c r="CF526" s="156">
        <f t="shared" si="295"/>
        <v>0</v>
      </c>
      <c r="CG526" s="156">
        <f t="shared" si="295"/>
        <v>0</v>
      </c>
    </row>
    <row r="527" spans="1:85" ht="14.1" hidden="1" customHeight="1" x14ac:dyDescent="0.2">
      <c r="A527" s="142">
        <f t="shared" si="296"/>
        <v>25</v>
      </c>
      <c r="B527" s="143"/>
      <c r="C527" s="144"/>
      <c r="D527" s="145" t="str">
        <f t="shared" ref="D527:E537" si="298">VLOOKUP($A527,$A$11:$M$501,D$501,0)</f>
        <v>(1</v>
      </c>
      <c r="E527" s="145" t="str">
        <f t="shared" si="298"/>
        <v>אגרות חוב ממשלתיות:</v>
      </c>
      <c r="F527" s="145"/>
      <c r="G527" s="145"/>
      <c r="H527" s="145"/>
      <c r="I527" s="146"/>
      <c r="J527" s="156">
        <f t="shared" si="297"/>
        <v>0.31856523047037627</v>
      </c>
      <c r="K527" s="156">
        <f t="shared" si="297"/>
        <v>0</v>
      </c>
      <c r="L527" s="156">
        <f t="shared" si="295"/>
        <v>0.41015296529202727</v>
      </c>
      <c r="M527" s="156">
        <f t="shared" si="295"/>
        <v>0.15530428913338815</v>
      </c>
      <c r="N527" s="156">
        <f t="shared" si="295"/>
        <v>0</v>
      </c>
      <c r="O527" s="156">
        <f t="shared" si="295"/>
        <v>0.75938331287128868</v>
      </c>
      <c r="P527" s="156">
        <f t="shared" si="295"/>
        <v>0</v>
      </c>
      <c r="Q527" s="156">
        <f t="shared" si="295"/>
        <v>0.22747492052277146</v>
      </c>
      <c r="R527" s="156">
        <f t="shared" si="295"/>
        <v>0.833867370001528</v>
      </c>
      <c r="S527" s="156">
        <f t="shared" si="295"/>
        <v>0.81377089549329418</v>
      </c>
      <c r="T527" s="156">
        <f t="shared" si="295"/>
        <v>6.0864175785694884E-2</v>
      </c>
      <c r="U527" s="156">
        <f t="shared" si="295"/>
        <v>0.37021702533406159</v>
      </c>
      <c r="V527" s="156">
        <f t="shared" si="295"/>
        <v>0</v>
      </c>
      <c r="W527" s="156">
        <f t="shared" si="295"/>
        <v>0</v>
      </c>
      <c r="X527" s="156">
        <f t="shared" si="295"/>
        <v>0</v>
      </c>
      <c r="Y527" s="156">
        <f t="shared" si="295"/>
        <v>0.77036657472149783</v>
      </c>
      <c r="Z527" s="156">
        <f t="shared" si="295"/>
        <v>0</v>
      </c>
      <c r="AA527" s="156">
        <f t="shared" si="295"/>
        <v>0.28767110004228363</v>
      </c>
      <c r="AB527" s="156">
        <f t="shared" si="295"/>
        <v>0.7583987664105688</v>
      </c>
      <c r="AC527" s="156">
        <f t="shared" si="295"/>
        <v>0.10278488641537843</v>
      </c>
      <c r="AD527" s="156">
        <f t="shared" si="295"/>
        <v>0.30658195438006192</v>
      </c>
      <c r="AE527" s="156">
        <f t="shared" si="295"/>
        <v>0.14488552575417538</v>
      </c>
      <c r="AF527" s="156">
        <f t="shared" si="295"/>
        <v>0.19929430018380789</v>
      </c>
      <c r="AG527" s="156">
        <f t="shared" si="295"/>
        <v>0.2727012987722171</v>
      </c>
      <c r="AH527" s="156">
        <f t="shared" si="295"/>
        <v>0.35163753097762529</v>
      </c>
      <c r="AI527" s="156">
        <f t="shared" si="295"/>
        <v>0.23728482017630861</v>
      </c>
      <c r="AJ527" s="156">
        <f t="shared" si="295"/>
        <v>0.78945933254511491</v>
      </c>
      <c r="AK527" s="156">
        <f t="shared" si="295"/>
        <v>0.36793469935931833</v>
      </c>
      <c r="AL527" s="156">
        <f t="shared" si="295"/>
        <v>0.28272013650465472</v>
      </c>
      <c r="AM527" s="156">
        <f t="shared" si="295"/>
        <v>0</v>
      </c>
      <c r="AN527" s="156">
        <f t="shared" si="295"/>
        <v>0</v>
      </c>
      <c r="AO527" s="156">
        <f t="shared" si="295"/>
        <v>0</v>
      </c>
      <c r="AP527" s="156">
        <f t="shared" si="295"/>
        <v>0</v>
      </c>
      <c r="AQ527" s="156">
        <f t="shared" si="295"/>
        <v>0</v>
      </c>
      <c r="AR527" s="156">
        <f t="shared" si="295"/>
        <v>0</v>
      </c>
      <c r="AS527" s="156">
        <f t="shared" ref="AS527:CG535" si="299">IF(AS506=0,0,AS506/AS$503)</f>
        <v>0</v>
      </c>
      <c r="AT527" s="156">
        <f t="shared" si="299"/>
        <v>0</v>
      </c>
      <c r="AU527" s="156">
        <f t="shared" si="299"/>
        <v>0</v>
      </c>
      <c r="AV527" s="156">
        <f t="shared" si="299"/>
        <v>0</v>
      </c>
      <c r="AW527" s="156">
        <f t="shared" si="299"/>
        <v>0</v>
      </c>
      <c r="AX527" s="156">
        <f t="shared" si="299"/>
        <v>0</v>
      </c>
      <c r="AY527" s="156">
        <f t="shared" si="299"/>
        <v>0</v>
      </c>
      <c r="AZ527" s="156">
        <f t="shared" si="299"/>
        <v>0</v>
      </c>
      <c r="BA527" s="156">
        <f t="shared" si="299"/>
        <v>0</v>
      </c>
      <c r="BB527" s="156">
        <f t="shared" si="299"/>
        <v>0</v>
      </c>
      <c r="BC527" s="156">
        <f t="shared" si="299"/>
        <v>0</v>
      </c>
      <c r="BD527" s="156">
        <f t="shared" si="299"/>
        <v>0</v>
      </c>
      <c r="BE527" s="156">
        <f t="shared" si="299"/>
        <v>0</v>
      </c>
      <c r="BF527" s="156">
        <f t="shared" si="299"/>
        <v>0</v>
      </c>
      <c r="BG527" s="156">
        <f t="shared" si="299"/>
        <v>0</v>
      </c>
      <c r="BH527" s="156">
        <f t="shared" si="299"/>
        <v>0</v>
      </c>
      <c r="BI527" s="156">
        <f t="shared" si="299"/>
        <v>0</v>
      </c>
      <c r="BJ527" s="156">
        <f t="shared" si="299"/>
        <v>0</v>
      </c>
      <c r="BK527" s="156">
        <f t="shared" si="299"/>
        <v>0</v>
      </c>
      <c r="BL527" s="156">
        <f t="shared" si="299"/>
        <v>0</v>
      </c>
      <c r="BM527" s="156">
        <f t="shared" si="299"/>
        <v>0</v>
      </c>
      <c r="BN527" s="156">
        <f t="shared" si="299"/>
        <v>0</v>
      </c>
      <c r="BO527" s="156">
        <f t="shared" si="299"/>
        <v>0</v>
      </c>
      <c r="BP527" s="156">
        <f t="shared" si="299"/>
        <v>0</v>
      </c>
      <c r="BQ527" s="156">
        <f t="shared" si="299"/>
        <v>0</v>
      </c>
      <c r="BR527" s="156">
        <f t="shared" si="299"/>
        <v>0</v>
      </c>
      <c r="BS527" s="156">
        <f t="shared" si="299"/>
        <v>0</v>
      </c>
      <c r="BT527" s="156">
        <f t="shared" si="299"/>
        <v>0</v>
      </c>
      <c r="BU527" s="156">
        <f t="shared" si="299"/>
        <v>0</v>
      </c>
      <c r="BV527" s="156">
        <f t="shared" si="299"/>
        <v>0</v>
      </c>
      <c r="BW527" s="156">
        <f t="shared" si="299"/>
        <v>0</v>
      </c>
      <c r="BX527" s="156">
        <f t="shared" si="299"/>
        <v>0</v>
      </c>
      <c r="BY527" s="156">
        <f t="shared" si="299"/>
        <v>0</v>
      </c>
      <c r="BZ527" s="156">
        <f t="shared" si="299"/>
        <v>0</v>
      </c>
      <c r="CA527" s="156">
        <f t="shared" si="299"/>
        <v>0</v>
      </c>
      <c r="CB527" s="156">
        <f t="shared" si="299"/>
        <v>0</v>
      </c>
      <c r="CC527" s="156">
        <f t="shared" si="299"/>
        <v>0</v>
      </c>
      <c r="CD527" s="156">
        <f t="shared" si="299"/>
        <v>0</v>
      </c>
      <c r="CE527" s="156">
        <f t="shared" si="299"/>
        <v>0</v>
      </c>
      <c r="CF527" s="156">
        <f t="shared" si="299"/>
        <v>0</v>
      </c>
      <c r="CG527" s="156">
        <f t="shared" si="299"/>
        <v>0</v>
      </c>
    </row>
    <row r="528" spans="1:85" ht="14.1" hidden="1" customHeight="1" x14ac:dyDescent="0.2">
      <c r="A528" s="142">
        <f t="shared" si="296"/>
        <v>44</v>
      </c>
      <c r="B528" s="143"/>
      <c r="C528" s="144"/>
      <c r="D528" s="145" t="str">
        <f t="shared" si="298"/>
        <v>(2</v>
      </c>
      <c r="E528" s="145" t="str">
        <f t="shared" si="298"/>
        <v xml:space="preserve">תעודות חוב מסחריות: </v>
      </c>
      <c r="F528" s="145"/>
      <c r="G528" s="145"/>
      <c r="H528" s="145"/>
      <c r="I528" s="146"/>
      <c r="J528" s="156">
        <f t="shared" si="297"/>
        <v>0</v>
      </c>
      <c r="K528" s="156">
        <f t="shared" si="297"/>
        <v>0</v>
      </c>
      <c r="L528" s="156">
        <f t="shared" si="297"/>
        <v>0</v>
      </c>
      <c r="M528" s="156">
        <f t="shared" si="297"/>
        <v>0</v>
      </c>
      <c r="N528" s="156">
        <f t="shared" si="297"/>
        <v>0</v>
      </c>
      <c r="O528" s="156">
        <f t="shared" si="297"/>
        <v>0</v>
      </c>
      <c r="P528" s="156">
        <f t="shared" si="297"/>
        <v>0</v>
      </c>
      <c r="Q528" s="156">
        <f t="shared" si="297"/>
        <v>0</v>
      </c>
      <c r="R528" s="156">
        <f t="shared" si="297"/>
        <v>0</v>
      </c>
      <c r="S528" s="156">
        <f t="shared" si="297"/>
        <v>0</v>
      </c>
      <c r="T528" s="156">
        <f t="shared" si="297"/>
        <v>0</v>
      </c>
      <c r="U528" s="156">
        <f t="shared" si="297"/>
        <v>0</v>
      </c>
      <c r="V528" s="156">
        <f t="shared" si="297"/>
        <v>0</v>
      </c>
      <c r="W528" s="156">
        <f t="shared" si="297"/>
        <v>0</v>
      </c>
      <c r="X528" s="156">
        <f t="shared" si="297"/>
        <v>0</v>
      </c>
      <c r="Y528" s="156">
        <f t="shared" si="297"/>
        <v>0</v>
      </c>
      <c r="Z528" s="156">
        <f t="shared" ref="Z528:CG536" si="300">IF(Z507=0,0,Z507/Z$503)</f>
        <v>0</v>
      </c>
      <c r="AA528" s="156">
        <f t="shared" si="300"/>
        <v>0</v>
      </c>
      <c r="AB528" s="156">
        <f t="shared" si="300"/>
        <v>0</v>
      </c>
      <c r="AC528" s="156">
        <f t="shared" si="300"/>
        <v>0</v>
      </c>
      <c r="AD528" s="156">
        <f t="shared" si="300"/>
        <v>0</v>
      </c>
      <c r="AE528" s="156">
        <f t="shared" si="300"/>
        <v>0</v>
      </c>
      <c r="AF528" s="156">
        <f t="shared" si="300"/>
        <v>0</v>
      </c>
      <c r="AG528" s="156">
        <f t="shared" si="300"/>
        <v>0</v>
      </c>
      <c r="AH528" s="156">
        <f t="shared" si="300"/>
        <v>0</v>
      </c>
      <c r="AI528" s="156">
        <f t="shared" si="300"/>
        <v>0</v>
      </c>
      <c r="AJ528" s="156">
        <f t="shared" si="300"/>
        <v>0</v>
      </c>
      <c r="AK528" s="156">
        <f t="shared" si="300"/>
        <v>0</v>
      </c>
      <c r="AL528" s="156">
        <f t="shared" si="300"/>
        <v>0</v>
      </c>
      <c r="AM528" s="156">
        <f t="shared" si="300"/>
        <v>0</v>
      </c>
      <c r="AN528" s="156">
        <f t="shared" si="300"/>
        <v>0</v>
      </c>
      <c r="AO528" s="156">
        <f t="shared" si="300"/>
        <v>0</v>
      </c>
      <c r="AP528" s="156">
        <f t="shared" si="300"/>
        <v>0</v>
      </c>
      <c r="AQ528" s="156">
        <f t="shared" si="300"/>
        <v>0</v>
      </c>
      <c r="AR528" s="156">
        <f t="shared" si="300"/>
        <v>0</v>
      </c>
      <c r="AS528" s="156">
        <f t="shared" si="300"/>
        <v>0</v>
      </c>
      <c r="AT528" s="156">
        <f t="shared" si="300"/>
        <v>0</v>
      </c>
      <c r="AU528" s="156">
        <f t="shared" si="300"/>
        <v>0</v>
      </c>
      <c r="AV528" s="156">
        <f t="shared" si="300"/>
        <v>0</v>
      </c>
      <c r="AW528" s="156">
        <f t="shared" si="300"/>
        <v>0</v>
      </c>
      <c r="AX528" s="156">
        <f t="shared" si="300"/>
        <v>0</v>
      </c>
      <c r="AY528" s="156">
        <f t="shared" si="300"/>
        <v>0</v>
      </c>
      <c r="AZ528" s="156">
        <f t="shared" si="300"/>
        <v>0</v>
      </c>
      <c r="BA528" s="156">
        <f t="shared" si="300"/>
        <v>0</v>
      </c>
      <c r="BB528" s="156">
        <f t="shared" si="300"/>
        <v>0</v>
      </c>
      <c r="BC528" s="156">
        <f t="shared" si="299"/>
        <v>0</v>
      </c>
      <c r="BD528" s="156">
        <f t="shared" si="299"/>
        <v>0</v>
      </c>
      <c r="BE528" s="156">
        <f t="shared" si="299"/>
        <v>0</v>
      </c>
      <c r="BF528" s="156">
        <f t="shared" si="299"/>
        <v>0</v>
      </c>
      <c r="BG528" s="156">
        <f t="shared" si="299"/>
        <v>0</v>
      </c>
      <c r="BH528" s="156">
        <f t="shared" si="299"/>
        <v>0</v>
      </c>
      <c r="BI528" s="156">
        <f t="shared" si="299"/>
        <v>0</v>
      </c>
      <c r="BJ528" s="156">
        <f t="shared" si="299"/>
        <v>0</v>
      </c>
      <c r="BK528" s="156">
        <f t="shared" si="299"/>
        <v>0</v>
      </c>
      <c r="BL528" s="156">
        <f t="shared" si="299"/>
        <v>0</v>
      </c>
      <c r="BM528" s="156">
        <f t="shared" si="299"/>
        <v>0</v>
      </c>
      <c r="BN528" s="156">
        <f t="shared" si="299"/>
        <v>0</v>
      </c>
      <c r="BO528" s="156">
        <f t="shared" si="299"/>
        <v>0</v>
      </c>
      <c r="BP528" s="156">
        <f t="shared" si="299"/>
        <v>0</v>
      </c>
      <c r="BQ528" s="156">
        <f t="shared" si="299"/>
        <v>0</v>
      </c>
      <c r="BR528" s="156">
        <f t="shared" si="299"/>
        <v>0</v>
      </c>
      <c r="BS528" s="156">
        <f t="shared" si="299"/>
        <v>0</v>
      </c>
      <c r="BT528" s="156">
        <f t="shared" si="299"/>
        <v>0</v>
      </c>
      <c r="BU528" s="156">
        <f t="shared" si="299"/>
        <v>0</v>
      </c>
      <c r="BV528" s="156">
        <f t="shared" si="299"/>
        <v>0</v>
      </c>
      <c r="BW528" s="156">
        <f t="shared" si="299"/>
        <v>0</v>
      </c>
      <c r="BX528" s="156">
        <f t="shared" si="299"/>
        <v>0</v>
      </c>
      <c r="BY528" s="156">
        <f t="shared" si="299"/>
        <v>0</v>
      </c>
      <c r="BZ528" s="156">
        <f t="shared" si="299"/>
        <v>0</v>
      </c>
      <c r="CA528" s="156">
        <f t="shared" si="299"/>
        <v>0</v>
      </c>
      <c r="CB528" s="156">
        <f t="shared" si="299"/>
        <v>0</v>
      </c>
      <c r="CC528" s="156">
        <f t="shared" si="299"/>
        <v>0</v>
      </c>
      <c r="CD528" s="156">
        <f t="shared" si="299"/>
        <v>0</v>
      </c>
      <c r="CE528" s="156">
        <f t="shared" si="299"/>
        <v>0</v>
      </c>
      <c r="CF528" s="156">
        <f t="shared" si="299"/>
        <v>0</v>
      </c>
      <c r="CG528" s="156">
        <f t="shared" si="300"/>
        <v>0</v>
      </c>
    </row>
    <row r="529" spans="1:85" ht="14.1" hidden="1" customHeight="1" x14ac:dyDescent="0.2">
      <c r="A529" s="142">
        <f t="shared" si="296"/>
        <v>96</v>
      </c>
      <c r="B529" s="143"/>
      <c r="C529" s="144"/>
      <c r="D529" s="145" t="str">
        <f t="shared" si="298"/>
        <v>(3</v>
      </c>
      <c r="E529" s="145" t="str">
        <f t="shared" si="298"/>
        <v>אג"ח קונצרני:</v>
      </c>
      <c r="F529" s="145"/>
      <c r="G529" s="145"/>
      <c r="H529" s="145"/>
      <c r="I529" s="146"/>
      <c r="J529" s="156">
        <f t="shared" si="297"/>
        <v>0.12635470024420967</v>
      </c>
      <c r="K529" s="156">
        <f t="shared" si="297"/>
        <v>0</v>
      </c>
      <c r="L529" s="156">
        <f t="shared" si="297"/>
        <v>2.8634590870102977E-2</v>
      </c>
      <c r="M529" s="156">
        <f t="shared" si="297"/>
        <v>6.8371251875393418E-2</v>
      </c>
      <c r="N529" s="156">
        <f t="shared" si="297"/>
        <v>0</v>
      </c>
      <c r="O529" s="156">
        <f t="shared" si="297"/>
        <v>8.2470045328848066E-2</v>
      </c>
      <c r="P529" s="156">
        <f t="shared" si="297"/>
        <v>0</v>
      </c>
      <c r="Q529" s="156">
        <f t="shared" si="297"/>
        <v>7.3790519934465379E-2</v>
      </c>
      <c r="R529" s="156">
        <f t="shared" si="297"/>
        <v>1.869222472859881E-2</v>
      </c>
      <c r="S529" s="156">
        <f t="shared" si="297"/>
        <v>0.14064090095355028</v>
      </c>
      <c r="T529" s="156">
        <f t="shared" si="297"/>
        <v>0</v>
      </c>
      <c r="U529" s="156">
        <f t="shared" si="297"/>
        <v>0.15196536595374724</v>
      </c>
      <c r="V529" s="156">
        <f t="shared" si="297"/>
        <v>0</v>
      </c>
      <c r="W529" s="156">
        <f t="shared" si="297"/>
        <v>0</v>
      </c>
      <c r="X529" s="156">
        <f t="shared" si="297"/>
        <v>0</v>
      </c>
      <c r="Y529" s="156">
        <f t="shared" si="297"/>
        <v>7.252939860802203E-2</v>
      </c>
      <c r="Z529" s="156">
        <f t="shared" si="300"/>
        <v>2.6103138046869629E-3</v>
      </c>
      <c r="AA529" s="156">
        <f t="shared" si="300"/>
        <v>0.13421343748358885</v>
      </c>
      <c r="AB529" s="156">
        <f t="shared" si="300"/>
        <v>0.18516846756976174</v>
      </c>
      <c r="AC529" s="156">
        <f t="shared" si="300"/>
        <v>2.2344431941432263E-2</v>
      </c>
      <c r="AD529" s="156">
        <f t="shared" si="300"/>
        <v>0.2621173902836948</v>
      </c>
      <c r="AE529" s="156">
        <f t="shared" si="300"/>
        <v>9.5481198862402278E-2</v>
      </c>
      <c r="AF529" s="156">
        <f t="shared" si="300"/>
        <v>0.12173939223421441</v>
      </c>
      <c r="AG529" s="156">
        <f t="shared" si="300"/>
        <v>0.13067191820260982</v>
      </c>
      <c r="AH529" s="156">
        <f t="shared" si="300"/>
        <v>7.1978783848523201E-2</v>
      </c>
      <c r="AI529" s="156">
        <f t="shared" si="300"/>
        <v>0.13466179732496866</v>
      </c>
      <c r="AJ529" s="156">
        <f t="shared" si="300"/>
        <v>0.14471111897995295</v>
      </c>
      <c r="AK529" s="156">
        <f t="shared" si="300"/>
        <v>0.2196484585699528</v>
      </c>
      <c r="AL529" s="156">
        <f t="shared" si="300"/>
        <v>3.4662123452048839E-2</v>
      </c>
      <c r="AM529" s="156">
        <f t="shared" si="300"/>
        <v>0</v>
      </c>
      <c r="AN529" s="156">
        <f t="shared" si="300"/>
        <v>0</v>
      </c>
      <c r="AO529" s="156">
        <f t="shared" si="300"/>
        <v>0</v>
      </c>
      <c r="AP529" s="156">
        <f t="shared" si="300"/>
        <v>0</v>
      </c>
      <c r="AQ529" s="156">
        <f t="shared" si="300"/>
        <v>0</v>
      </c>
      <c r="AR529" s="156">
        <f t="shared" si="300"/>
        <v>0</v>
      </c>
      <c r="AS529" s="156">
        <f t="shared" si="300"/>
        <v>0</v>
      </c>
      <c r="AT529" s="156">
        <f t="shared" si="300"/>
        <v>0</v>
      </c>
      <c r="AU529" s="156">
        <f t="shared" si="300"/>
        <v>0</v>
      </c>
      <c r="AV529" s="156">
        <f t="shared" si="300"/>
        <v>0</v>
      </c>
      <c r="AW529" s="156">
        <f t="shared" si="300"/>
        <v>0</v>
      </c>
      <c r="AX529" s="156">
        <f t="shared" si="300"/>
        <v>0</v>
      </c>
      <c r="AY529" s="156">
        <f t="shared" si="300"/>
        <v>0</v>
      </c>
      <c r="AZ529" s="156">
        <f t="shared" si="300"/>
        <v>0</v>
      </c>
      <c r="BA529" s="156">
        <f t="shared" si="300"/>
        <v>0</v>
      </c>
      <c r="BB529" s="156">
        <f t="shared" si="300"/>
        <v>0</v>
      </c>
      <c r="BC529" s="156">
        <f t="shared" si="299"/>
        <v>0</v>
      </c>
      <c r="BD529" s="156">
        <f t="shared" si="299"/>
        <v>0</v>
      </c>
      <c r="BE529" s="156">
        <f t="shared" si="299"/>
        <v>0</v>
      </c>
      <c r="BF529" s="156">
        <f t="shared" si="299"/>
        <v>0</v>
      </c>
      <c r="BG529" s="156">
        <f t="shared" si="299"/>
        <v>0</v>
      </c>
      <c r="BH529" s="156">
        <f t="shared" si="299"/>
        <v>0</v>
      </c>
      <c r="BI529" s="156">
        <f t="shared" si="299"/>
        <v>0</v>
      </c>
      <c r="BJ529" s="156">
        <f t="shared" si="299"/>
        <v>0</v>
      </c>
      <c r="BK529" s="156">
        <f t="shared" si="299"/>
        <v>0</v>
      </c>
      <c r="BL529" s="156">
        <f t="shared" si="299"/>
        <v>0</v>
      </c>
      <c r="BM529" s="156">
        <f t="shared" si="299"/>
        <v>0</v>
      </c>
      <c r="BN529" s="156">
        <f t="shared" si="299"/>
        <v>0</v>
      </c>
      <c r="BO529" s="156">
        <f t="shared" si="299"/>
        <v>0</v>
      </c>
      <c r="BP529" s="156">
        <f t="shared" si="299"/>
        <v>0</v>
      </c>
      <c r="BQ529" s="156">
        <f t="shared" si="299"/>
        <v>0</v>
      </c>
      <c r="BR529" s="156">
        <f t="shared" si="299"/>
        <v>0</v>
      </c>
      <c r="BS529" s="156">
        <f t="shared" si="299"/>
        <v>0</v>
      </c>
      <c r="BT529" s="156">
        <f t="shared" si="299"/>
        <v>0</v>
      </c>
      <c r="BU529" s="156">
        <f t="shared" si="299"/>
        <v>0</v>
      </c>
      <c r="BV529" s="156">
        <f t="shared" si="299"/>
        <v>0</v>
      </c>
      <c r="BW529" s="156">
        <f t="shared" si="299"/>
        <v>0</v>
      </c>
      <c r="BX529" s="156">
        <f t="shared" si="299"/>
        <v>0</v>
      </c>
      <c r="BY529" s="156">
        <f t="shared" si="299"/>
        <v>0</v>
      </c>
      <c r="BZ529" s="156">
        <f t="shared" si="299"/>
        <v>0</v>
      </c>
      <c r="CA529" s="156">
        <f t="shared" si="299"/>
        <v>0</v>
      </c>
      <c r="CB529" s="156">
        <f t="shared" si="299"/>
        <v>0</v>
      </c>
      <c r="CC529" s="156">
        <f t="shared" si="299"/>
        <v>0</v>
      </c>
      <c r="CD529" s="156">
        <f t="shared" si="299"/>
        <v>0</v>
      </c>
      <c r="CE529" s="156">
        <f t="shared" si="299"/>
        <v>0</v>
      </c>
      <c r="CF529" s="156">
        <f t="shared" si="299"/>
        <v>0</v>
      </c>
      <c r="CG529" s="156">
        <f t="shared" si="300"/>
        <v>0</v>
      </c>
    </row>
    <row r="530" spans="1:85" ht="14.1" hidden="1" customHeight="1" x14ac:dyDescent="0.2">
      <c r="A530" s="142">
        <f t="shared" si="296"/>
        <v>155</v>
      </c>
      <c r="B530" s="143"/>
      <c r="C530" s="144"/>
      <c r="D530" s="145" t="str">
        <f t="shared" si="298"/>
        <v>4)</v>
      </c>
      <c r="E530" s="145" t="str">
        <f t="shared" si="298"/>
        <v>מניות (למעט חברות מוחזקות)</v>
      </c>
      <c r="F530" s="145"/>
      <c r="G530" s="145"/>
      <c r="H530" s="145"/>
      <c r="I530" s="146"/>
      <c r="J530" s="156">
        <f t="shared" si="297"/>
        <v>0.22069679765294056</v>
      </c>
      <c r="K530" s="156">
        <f t="shared" si="297"/>
        <v>0</v>
      </c>
      <c r="L530" s="156">
        <f t="shared" si="297"/>
        <v>0.24197894469692069</v>
      </c>
      <c r="M530" s="156">
        <f t="shared" si="297"/>
        <v>0.29472042244386104</v>
      </c>
      <c r="N530" s="156">
        <f t="shared" si="297"/>
        <v>0</v>
      </c>
      <c r="O530" s="156">
        <f t="shared" si="297"/>
        <v>2.9748032009171671E-2</v>
      </c>
      <c r="P530" s="156">
        <f t="shared" si="297"/>
        <v>0.45241804480902492</v>
      </c>
      <c r="Q530" s="156">
        <f t="shared" si="297"/>
        <v>0.19351388600100172</v>
      </c>
      <c r="R530" s="156">
        <f t="shared" si="297"/>
        <v>0</v>
      </c>
      <c r="S530" s="156">
        <f t="shared" si="297"/>
        <v>0</v>
      </c>
      <c r="T530" s="156">
        <f t="shared" si="297"/>
        <v>0.48041038537478026</v>
      </c>
      <c r="U530" s="156">
        <f t="shared" si="297"/>
        <v>0.23394567093927673</v>
      </c>
      <c r="V530" s="156">
        <f t="shared" si="297"/>
        <v>0</v>
      </c>
      <c r="W530" s="156">
        <f t="shared" si="297"/>
        <v>0</v>
      </c>
      <c r="X530" s="156">
        <f t="shared" si="297"/>
        <v>0</v>
      </c>
      <c r="Y530" s="156">
        <f t="shared" si="297"/>
        <v>6.7262147348887153E-3</v>
      </c>
      <c r="Z530" s="156">
        <f t="shared" si="300"/>
        <v>0.39584724826219808</v>
      </c>
      <c r="AA530" s="156">
        <f t="shared" si="300"/>
        <v>0.17514815543533793</v>
      </c>
      <c r="AB530" s="156">
        <f t="shared" si="300"/>
        <v>0</v>
      </c>
      <c r="AC530" s="156">
        <f t="shared" si="300"/>
        <v>0.38369964380321936</v>
      </c>
      <c r="AD530" s="156">
        <f t="shared" si="300"/>
        <v>0.19199969681270759</v>
      </c>
      <c r="AE530" s="156">
        <f t="shared" si="300"/>
        <v>0.30590171357618867</v>
      </c>
      <c r="AF530" s="156">
        <f t="shared" si="300"/>
        <v>0.26309963727647534</v>
      </c>
      <c r="AG530" s="156">
        <f t="shared" si="300"/>
        <v>0.18290044738758987</v>
      </c>
      <c r="AH530" s="156">
        <f t="shared" si="300"/>
        <v>0.11791727514201557</v>
      </c>
      <c r="AI530" s="156">
        <f t="shared" si="300"/>
        <v>0.13124417553211959</v>
      </c>
      <c r="AJ530" s="156">
        <f t="shared" si="300"/>
        <v>1.5329910105090054E-3</v>
      </c>
      <c r="AK530" s="156">
        <f t="shared" si="300"/>
        <v>0.2003056975851995</v>
      </c>
      <c r="AL530" s="156">
        <f t="shared" si="300"/>
        <v>0.3996827841005805</v>
      </c>
      <c r="AM530" s="156">
        <f t="shared" si="300"/>
        <v>0</v>
      </c>
      <c r="AN530" s="156">
        <f t="shared" si="300"/>
        <v>0</v>
      </c>
      <c r="AO530" s="156">
        <f t="shared" si="300"/>
        <v>0</v>
      </c>
      <c r="AP530" s="156">
        <f t="shared" si="300"/>
        <v>0</v>
      </c>
      <c r="AQ530" s="156">
        <f t="shared" si="300"/>
        <v>0</v>
      </c>
      <c r="AR530" s="156">
        <f t="shared" si="300"/>
        <v>0</v>
      </c>
      <c r="AS530" s="156">
        <f t="shared" si="300"/>
        <v>0</v>
      </c>
      <c r="AT530" s="156">
        <f t="shared" si="300"/>
        <v>0</v>
      </c>
      <c r="AU530" s="156">
        <f t="shared" si="300"/>
        <v>0</v>
      </c>
      <c r="AV530" s="156">
        <f t="shared" si="300"/>
        <v>0</v>
      </c>
      <c r="AW530" s="156">
        <f t="shared" si="300"/>
        <v>0</v>
      </c>
      <c r="AX530" s="156">
        <f t="shared" si="300"/>
        <v>0</v>
      </c>
      <c r="AY530" s="156">
        <f t="shared" si="300"/>
        <v>0</v>
      </c>
      <c r="AZ530" s="156">
        <f t="shared" si="300"/>
        <v>0</v>
      </c>
      <c r="BA530" s="156">
        <f t="shared" si="300"/>
        <v>0</v>
      </c>
      <c r="BB530" s="156">
        <f t="shared" si="300"/>
        <v>0</v>
      </c>
      <c r="BC530" s="156">
        <f t="shared" si="299"/>
        <v>0</v>
      </c>
      <c r="BD530" s="156">
        <f t="shared" si="299"/>
        <v>0</v>
      </c>
      <c r="BE530" s="156">
        <f t="shared" si="299"/>
        <v>0</v>
      </c>
      <c r="BF530" s="156">
        <f t="shared" si="299"/>
        <v>0</v>
      </c>
      <c r="BG530" s="156">
        <f t="shared" si="299"/>
        <v>0</v>
      </c>
      <c r="BH530" s="156">
        <f t="shared" si="299"/>
        <v>0</v>
      </c>
      <c r="BI530" s="156">
        <f t="shared" si="299"/>
        <v>0</v>
      </c>
      <c r="BJ530" s="156">
        <f t="shared" si="299"/>
        <v>0</v>
      </c>
      <c r="BK530" s="156">
        <f t="shared" si="299"/>
        <v>0</v>
      </c>
      <c r="BL530" s="156">
        <f t="shared" si="299"/>
        <v>0</v>
      </c>
      <c r="BM530" s="156">
        <f t="shared" si="299"/>
        <v>0</v>
      </c>
      <c r="BN530" s="156">
        <f t="shared" si="299"/>
        <v>0</v>
      </c>
      <c r="BO530" s="156">
        <f t="shared" si="299"/>
        <v>0</v>
      </c>
      <c r="BP530" s="156">
        <f t="shared" si="299"/>
        <v>0</v>
      </c>
      <c r="BQ530" s="156">
        <f t="shared" si="299"/>
        <v>0</v>
      </c>
      <c r="BR530" s="156">
        <f t="shared" si="299"/>
        <v>0</v>
      </c>
      <c r="BS530" s="156">
        <f t="shared" si="299"/>
        <v>0</v>
      </c>
      <c r="BT530" s="156">
        <f t="shared" si="299"/>
        <v>0</v>
      </c>
      <c r="BU530" s="156">
        <f t="shared" si="299"/>
        <v>0</v>
      </c>
      <c r="BV530" s="156">
        <f t="shared" si="299"/>
        <v>0</v>
      </c>
      <c r="BW530" s="156">
        <f t="shared" si="299"/>
        <v>0</v>
      </c>
      <c r="BX530" s="156">
        <f t="shared" si="299"/>
        <v>0</v>
      </c>
      <c r="BY530" s="156">
        <f t="shared" si="299"/>
        <v>0</v>
      </c>
      <c r="BZ530" s="156">
        <f t="shared" si="299"/>
        <v>0</v>
      </c>
      <c r="CA530" s="156">
        <f t="shared" si="299"/>
        <v>0</v>
      </c>
      <c r="CB530" s="156">
        <f t="shared" si="299"/>
        <v>0</v>
      </c>
      <c r="CC530" s="156">
        <f t="shared" si="299"/>
        <v>0</v>
      </c>
      <c r="CD530" s="156">
        <f t="shared" si="299"/>
        <v>0</v>
      </c>
      <c r="CE530" s="156">
        <f t="shared" si="299"/>
        <v>0</v>
      </c>
      <c r="CF530" s="156">
        <f t="shared" si="299"/>
        <v>0</v>
      </c>
      <c r="CG530" s="156">
        <f t="shared" si="300"/>
        <v>0</v>
      </c>
    </row>
    <row r="531" spans="1:85" ht="14.1" hidden="1" customHeight="1" x14ac:dyDescent="0.2">
      <c r="A531" s="142">
        <f t="shared" si="296"/>
        <v>175</v>
      </c>
      <c r="B531" s="143"/>
      <c r="C531" s="144"/>
      <c r="D531" s="145" t="str">
        <f t="shared" si="298"/>
        <v>5)</v>
      </c>
      <c r="E531" s="145" t="str">
        <f t="shared" si="298"/>
        <v>השקעות בקרנות סל</v>
      </c>
      <c r="F531" s="145"/>
      <c r="G531" s="145"/>
      <c r="H531" s="145"/>
      <c r="I531" s="146"/>
      <c r="J531" s="156">
        <f t="shared" si="297"/>
        <v>0.13847140448510681</v>
      </c>
      <c r="K531" s="156">
        <f t="shared" si="297"/>
        <v>0</v>
      </c>
      <c r="L531" s="156">
        <f t="shared" si="297"/>
        <v>0.13222077950114497</v>
      </c>
      <c r="M531" s="156">
        <f t="shared" si="297"/>
        <v>0.10973677446907644</v>
      </c>
      <c r="N531" s="156">
        <f t="shared" si="297"/>
        <v>0</v>
      </c>
      <c r="O531" s="156">
        <f t="shared" si="297"/>
        <v>7.6173791927748183E-3</v>
      </c>
      <c r="P531" s="156">
        <f t="shared" si="297"/>
        <v>0.46120767616355024</v>
      </c>
      <c r="Q531" s="156">
        <f t="shared" si="297"/>
        <v>0.21458877978584764</v>
      </c>
      <c r="R531" s="156">
        <f t="shared" si="297"/>
        <v>0</v>
      </c>
      <c r="S531" s="156">
        <f t="shared" si="297"/>
        <v>0</v>
      </c>
      <c r="T531" s="156">
        <f t="shared" si="297"/>
        <v>0.15716707964684212</v>
      </c>
      <c r="U531" s="156">
        <f t="shared" si="297"/>
        <v>7.6249854349512938E-2</v>
      </c>
      <c r="V531" s="156">
        <f t="shared" si="297"/>
        <v>0</v>
      </c>
      <c r="W531" s="156">
        <f t="shared" si="297"/>
        <v>0</v>
      </c>
      <c r="X531" s="156">
        <f t="shared" si="297"/>
        <v>0</v>
      </c>
      <c r="Y531" s="156">
        <f t="shared" si="297"/>
        <v>1.9228871591192433E-2</v>
      </c>
      <c r="Z531" s="156">
        <f t="shared" si="300"/>
        <v>0.55372130582832757</v>
      </c>
      <c r="AA531" s="156">
        <f t="shared" si="300"/>
        <v>0.33257842666526272</v>
      </c>
      <c r="AB531" s="156">
        <f t="shared" si="300"/>
        <v>0</v>
      </c>
      <c r="AC531" s="156">
        <f t="shared" si="300"/>
        <v>0.30731289107015747</v>
      </c>
      <c r="AD531" s="156">
        <f t="shared" si="300"/>
        <v>0.12477775516260987</v>
      </c>
      <c r="AE531" s="156">
        <f t="shared" si="300"/>
        <v>0.14088883712088507</v>
      </c>
      <c r="AF531" s="156">
        <f t="shared" si="300"/>
        <v>0.14340167974468132</v>
      </c>
      <c r="AG531" s="156">
        <f t="shared" si="300"/>
        <v>0.13135884673224493</v>
      </c>
      <c r="AH531" s="156">
        <f t="shared" si="300"/>
        <v>0.17037367951247934</v>
      </c>
      <c r="AI531" s="156">
        <f t="shared" si="300"/>
        <v>0.44665260164477866</v>
      </c>
      <c r="AJ531" s="156">
        <f t="shared" si="300"/>
        <v>0</v>
      </c>
      <c r="AK531" s="156">
        <f t="shared" si="300"/>
        <v>3.0775721635275333E-3</v>
      </c>
      <c r="AL531" s="156">
        <f t="shared" si="300"/>
        <v>6.1963233717116425E-3</v>
      </c>
      <c r="AM531" s="156">
        <f t="shared" si="300"/>
        <v>0</v>
      </c>
      <c r="AN531" s="156">
        <f t="shared" si="300"/>
        <v>0</v>
      </c>
      <c r="AO531" s="156">
        <f t="shared" si="300"/>
        <v>0</v>
      </c>
      <c r="AP531" s="156">
        <f t="shared" si="300"/>
        <v>0</v>
      </c>
      <c r="AQ531" s="156">
        <f t="shared" si="300"/>
        <v>0</v>
      </c>
      <c r="AR531" s="156">
        <f t="shared" si="300"/>
        <v>0</v>
      </c>
      <c r="AS531" s="156">
        <f t="shared" si="300"/>
        <v>0</v>
      </c>
      <c r="AT531" s="156">
        <f t="shared" si="300"/>
        <v>0</v>
      </c>
      <c r="AU531" s="156">
        <f t="shared" si="300"/>
        <v>0</v>
      </c>
      <c r="AV531" s="156">
        <f t="shared" si="300"/>
        <v>0</v>
      </c>
      <c r="AW531" s="156">
        <f t="shared" si="300"/>
        <v>0</v>
      </c>
      <c r="AX531" s="156">
        <f t="shared" si="300"/>
        <v>0</v>
      </c>
      <c r="AY531" s="156">
        <f t="shared" si="300"/>
        <v>0</v>
      </c>
      <c r="AZ531" s="156">
        <f t="shared" si="300"/>
        <v>0</v>
      </c>
      <c r="BA531" s="156">
        <f t="shared" si="300"/>
        <v>0</v>
      </c>
      <c r="BB531" s="156">
        <f t="shared" si="300"/>
        <v>0</v>
      </c>
      <c r="BC531" s="156">
        <f t="shared" si="299"/>
        <v>0</v>
      </c>
      <c r="BD531" s="156">
        <f t="shared" si="299"/>
        <v>0</v>
      </c>
      <c r="BE531" s="156">
        <f t="shared" si="299"/>
        <v>0</v>
      </c>
      <c r="BF531" s="156">
        <f t="shared" si="299"/>
        <v>0</v>
      </c>
      <c r="BG531" s="156">
        <f t="shared" si="299"/>
        <v>0</v>
      </c>
      <c r="BH531" s="156">
        <f t="shared" si="299"/>
        <v>0</v>
      </c>
      <c r="BI531" s="156">
        <f t="shared" si="299"/>
        <v>0</v>
      </c>
      <c r="BJ531" s="156">
        <f t="shared" si="299"/>
        <v>0</v>
      </c>
      <c r="BK531" s="156">
        <f t="shared" si="299"/>
        <v>0</v>
      </c>
      <c r="BL531" s="156">
        <f t="shared" si="299"/>
        <v>0</v>
      </c>
      <c r="BM531" s="156">
        <f t="shared" si="299"/>
        <v>0</v>
      </c>
      <c r="BN531" s="156">
        <f t="shared" si="299"/>
        <v>0</v>
      </c>
      <c r="BO531" s="156">
        <f t="shared" si="299"/>
        <v>0</v>
      </c>
      <c r="BP531" s="156">
        <f t="shared" si="299"/>
        <v>0</v>
      </c>
      <c r="BQ531" s="156">
        <f t="shared" si="299"/>
        <v>0</v>
      </c>
      <c r="BR531" s="156">
        <f t="shared" si="299"/>
        <v>0</v>
      </c>
      <c r="BS531" s="156">
        <f t="shared" si="299"/>
        <v>0</v>
      </c>
      <c r="BT531" s="156">
        <f t="shared" si="299"/>
        <v>0</v>
      </c>
      <c r="BU531" s="156">
        <f t="shared" si="299"/>
        <v>0</v>
      </c>
      <c r="BV531" s="156">
        <f t="shared" si="299"/>
        <v>0</v>
      </c>
      <c r="BW531" s="156">
        <f t="shared" si="299"/>
        <v>0</v>
      </c>
      <c r="BX531" s="156">
        <f t="shared" si="299"/>
        <v>0</v>
      </c>
      <c r="BY531" s="156">
        <f t="shared" si="299"/>
        <v>0</v>
      </c>
      <c r="BZ531" s="156">
        <f t="shared" si="299"/>
        <v>0</v>
      </c>
      <c r="CA531" s="156">
        <f t="shared" si="299"/>
        <v>0</v>
      </c>
      <c r="CB531" s="156">
        <f t="shared" si="299"/>
        <v>0</v>
      </c>
      <c r="CC531" s="156">
        <f t="shared" si="299"/>
        <v>0</v>
      </c>
      <c r="CD531" s="156">
        <f t="shared" si="299"/>
        <v>0</v>
      </c>
      <c r="CE531" s="156">
        <f t="shared" si="299"/>
        <v>0</v>
      </c>
      <c r="CF531" s="156">
        <f t="shared" si="299"/>
        <v>0</v>
      </c>
      <c r="CG531" s="156">
        <f t="shared" si="300"/>
        <v>0</v>
      </c>
    </row>
    <row r="532" spans="1:85" ht="14.1" hidden="1" customHeight="1" x14ac:dyDescent="0.2">
      <c r="A532" s="142">
        <f t="shared" si="296"/>
        <v>189</v>
      </c>
      <c r="B532" s="143"/>
      <c r="C532" s="144"/>
      <c r="D532" s="145" t="str">
        <f t="shared" si="298"/>
        <v>6)</v>
      </c>
      <c r="E532" s="145" t="str">
        <f t="shared" si="298"/>
        <v>תעודות השתתפות בקרנות נאמנות</v>
      </c>
      <c r="F532" s="145"/>
      <c r="G532" s="145"/>
      <c r="H532" s="145"/>
      <c r="I532" s="146"/>
      <c r="J532" s="156">
        <f t="shared" si="297"/>
        <v>2.2396360911663221E-2</v>
      </c>
      <c r="K532" s="156">
        <f t="shared" si="297"/>
        <v>0</v>
      </c>
      <c r="L532" s="156">
        <f t="shared" si="297"/>
        <v>1.3943056746853526E-2</v>
      </c>
      <c r="M532" s="156">
        <f t="shared" si="297"/>
        <v>1.7742833348214419E-2</v>
      </c>
      <c r="N532" s="156">
        <f t="shared" si="297"/>
        <v>0</v>
      </c>
      <c r="O532" s="156">
        <f t="shared" si="297"/>
        <v>2.2455253193006106E-3</v>
      </c>
      <c r="P532" s="156">
        <f t="shared" si="297"/>
        <v>5.9903009340795928E-3</v>
      </c>
      <c r="Q532" s="156">
        <f t="shared" si="297"/>
        <v>8.8574352953238334E-3</v>
      </c>
      <c r="R532" s="156">
        <f t="shared" si="297"/>
        <v>0</v>
      </c>
      <c r="S532" s="156">
        <f t="shared" si="297"/>
        <v>0</v>
      </c>
      <c r="T532" s="156">
        <f t="shared" si="297"/>
        <v>0.11520000941025034</v>
      </c>
      <c r="U532" s="156">
        <f t="shared" si="297"/>
        <v>5.5275713725636708E-2</v>
      </c>
      <c r="V532" s="156">
        <f t="shared" si="297"/>
        <v>0</v>
      </c>
      <c r="W532" s="156">
        <f t="shared" si="297"/>
        <v>0</v>
      </c>
      <c r="X532" s="156">
        <f t="shared" si="297"/>
        <v>0</v>
      </c>
      <c r="Y532" s="156">
        <f t="shared" si="297"/>
        <v>0</v>
      </c>
      <c r="Z532" s="156">
        <f t="shared" si="300"/>
        <v>0</v>
      </c>
      <c r="AA532" s="156">
        <f t="shared" si="300"/>
        <v>0</v>
      </c>
      <c r="AB532" s="156">
        <f t="shared" si="300"/>
        <v>0</v>
      </c>
      <c r="AC532" s="156">
        <f t="shared" si="300"/>
        <v>0</v>
      </c>
      <c r="AD532" s="156">
        <f t="shared" si="300"/>
        <v>0</v>
      </c>
      <c r="AE532" s="156">
        <f t="shared" si="300"/>
        <v>1.8165814592406085E-2</v>
      </c>
      <c r="AF532" s="156">
        <f t="shared" si="300"/>
        <v>1.4261019018218966E-2</v>
      </c>
      <c r="AG532" s="156">
        <f t="shared" si="300"/>
        <v>7.9196318414928354E-3</v>
      </c>
      <c r="AH532" s="156">
        <f t="shared" si="300"/>
        <v>2.2303379783303527E-3</v>
      </c>
      <c r="AI532" s="156">
        <f t="shared" si="300"/>
        <v>0</v>
      </c>
      <c r="AJ532" s="156">
        <f t="shared" si="300"/>
        <v>0</v>
      </c>
      <c r="AK532" s="156">
        <f t="shared" si="300"/>
        <v>5.5248124933180934E-3</v>
      </c>
      <c r="AL532" s="156">
        <f t="shared" si="300"/>
        <v>9.3862171694494116E-3</v>
      </c>
      <c r="AM532" s="156">
        <f t="shared" si="300"/>
        <v>0</v>
      </c>
      <c r="AN532" s="156">
        <f t="shared" si="300"/>
        <v>0</v>
      </c>
      <c r="AO532" s="156">
        <f t="shared" si="300"/>
        <v>0</v>
      </c>
      <c r="AP532" s="156">
        <f t="shared" si="300"/>
        <v>0</v>
      </c>
      <c r="AQ532" s="156">
        <f t="shared" si="300"/>
        <v>0</v>
      </c>
      <c r="AR532" s="156">
        <f t="shared" si="300"/>
        <v>0</v>
      </c>
      <c r="AS532" s="156">
        <f t="shared" si="300"/>
        <v>0</v>
      </c>
      <c r="AT532" s="156">
        <f t="shared" si="300"/>
        <v>0</v>
      </c>
      <c r="AU532" s="156">
        <f t="shared" si="300"/>
        <v>0</v>
      </c>
      <c r="AV532" s="156">
        <f t="shared" si="300"/>
        <v>0</v>
      </c>
      <c r="AW532" s="156">
        <f t="shared" si="300"/>
        <v>0</v>
      </c>
      <c r="AX532" s="156">
        <f t="shared" si="300"/>
        <v>0</v>
      </c>
      <c r="AY532" s="156">
        <f t="shared" si="300"/>
        <v>0</v>
      </c>
      <c r="AZ532" s="156">
        <f t="shared" si="300"/>
        <v>0</v>
      </c>
      <c r="BA532" s="156">
        <f t="shared" si="300"/>
        <v>0</v>
      </c>
      <c r="BB532" s="156">
        <f t="shared" si="300"/>
        <v>0</v>
      </c>
      <c r="BC532" s="156">
        <f t="shared" si="299"/>
        <v>0</v>
      </c>
      <c r="BD532" s="156">
        <f t="shared" si="299"/>
        <v>0</v>
      </c>
      <c r="BE532" s="156">
        <f t="shared" si="299"/>
        <v>0</v>
      </c>
      <c r="BF532" s="156">
        <f t="shared" si="299"/>
        <v>0</v>
      </c>
      <c r="BG532" s="156">
        <f t="shared" si="299"/>
        <v>0</v>
      </c>
      <c r="BH532" s="156">
        <f t="shared" si="299"/>
        <v>0</v>
      </c>
      <c r="BI532" s="156">
        <f t="shared" si="299"/>
        <v>0</v>
      </c>
      <c r="BJ532" s="156">
        <f t="shared" si="299"/>
        <v>0</v>
      </c>
      <c r="BK532" s="156">
        <f t="shared" si="299"/>
        <v>0</v>
      </c>
      <c r="BL532" s="156">
        <f t="shared" si="299"/>
        <v>0</v>
      </c>
      <c r="BM532" s="156">
        <f t="shared" si="299"/>
        <v>0</v>
      </c>
      <c r="BN532" s="156">
        <f t="shared" si="299"/>
        <v>0</v>
      </c>
      <c r="BO532" s="156">
        <f t="shared" si="299"/>
        <v>0</v>
      </c>
      <c r="BP532" s="156">
        <f t="shared" si="299"/>
        <v>0</v>
      </c>
      <c r="BQ532" s="156">
        <f t="shared" si="299"/>
        <v>0</v>
      </c>
      <c r="BR532" s="156">
        <f t="shared" si="299"/>
        <v>0</v>
      </c>
      <c r="BS532" s="156">
        <f t="shared" si="299"/>
        <v>0</v>
      </c>
      <c r="BT532" s="156">
        <f t="shared" si="299"/>
        <v>0</v>
      </c>
      <c r="BU532" s="156">
        <f t="shared" si="299"/>
        <v>0</v>
      </c>
      <c r="BV532" s="156">
        <f t="shared" si="299"/>
        <v>0</v>
      </c>
      <c r="BW532" s="156">
        <f t="shared" si="299"/>
        <v>0</v>
      </c>
      <c r="BX532" s="156">
        <f t="shared" si="299"/>
        <v>0</v>
      </c>
      <c r="BY532" s="156">
        <f t="shared" si="299"/>
        <v>0</v>
      </c>
      <c r="BZ532" s="156">
        <f t="shared" si="299"/>
        <v>0</v>
      </c>
      <c r="CA532" s="156">
        <f t="shared" si="299"/>
        <v>0</v>
      </c>
      <c r="CB532" s="156">
        <f t="shared" si="299"/>
        <v>0</v>
      </c>
      <c r="CC532" s="156">
        <f t="shared" si="299"/>
        <v>0</v>
      </c>
      <c r="CD532" s="156">
        <f t="shared" si="299"/>
        <v>0</v>
      </c>
      <c r="CE532" s="156">
        <f t="shared" si="299"/>
        <v>0</v>
      </c>
      <c r="CF532" s="156">
        <f t="shared" si="299"/>
        <v>0</v>
      </c>
      <c r="CG532" s="156">
        <f t="shared" si="300"/>
        <v>0</v>
      </c>
    </row>
    <row r="533" spans="1:85" ht="14.1" hidden="1" customHeight="1" x14ac:dyDescent="0.2">
      <c r="A533" s="142">
        <f t="shared" si="296"/>
        <v>197</v>
      </c>
      <c r="B533" s="143"/>
      <c r="C533" s="144"/>
      <c r="D533" s="145" t="str">
        <f t="shared" si="298"/>
        <v>7)</v>
      </c>
      <c r="E533" s="145" t="str">
        <f t="shared" si="298"/>
        <v>קרנות השקעה</v>
      </c>
      <c r="F533" s="145"/>
      <c r="G533" s="145"/>
      <c r="H533" s="145"/>
      <c r="I533" s="146"/>
      <c r="J533" s="156">
        <f t="shared" si="297"/>
        <v>3.8102664998403521E-2</v>
      </c>
      <c r="K533" s="156">
        <f t="shared" si="297"/>
        <v>0</v>
      </c>
      <c r="L533" s="156">
        <f t="shared" si="297"/>
        <v>0.10759908571500783</v>
      </c>
      <c r="M533" s="156">
        <f t="shared" si="297"/>
        <v>0.19356074505053508</v>
      </c>
      <c r="N533" s="156">
        <f t="shared" si="297"/>
        <v>0</v>
      </c>
      <c r="O533" s="156">
        <f t="shared" si="297"/>
        <v>2.3711481498111933E-2</v>
      </c>
      <c r="P533" s="156">
        <f t="shared" si="297"/>
        <v>1.1800321048179869E-2</v>
      </c>
      <c r="Q533" s="156">
        <f t="shared" si="297"/>
        <v>9.7537447919704964E-2</v>
      </c>
      <c r="R533" s="156">
        <f t="shared" si="297"/>
        <v>0</v>
      </c>
      <c r="S533" s="156">
        <f t="shared" si="297"/>
        <v>0</v>
      </c>
      <c r="T533" s="156">
        <f t="shared" si="297"/>
        <v>0</v>
      </c>
      <c r="U533" s="156">
        <f t="shared" si="297"/>
        <v>8.885598799976284E-4</v>
      </c>
      <c r="V533" s="156">
        <f t="shared" si="297"/>
        <v>0</v>
      </c>
      <c r="W533" s="156">
        <f t="shared" si="297"/>
        <v>0</v>
      </c>
      <c r="X533" s="156">
        <f t="shared" si="297"/>
        <v>0</v>
      </c>
      <c r="Y533" s="156">
        <f t="shared" si="297"/>
        <v>0</v>
      </c>
      <c r="Z533" s="156">
        <f t="shared" si="300"/>
        <v>0</v>
      </c>
      <c r="AA533" s="156">
        <f t="shared" si="300"/>
        <v>0</v>
      </c>
      <c r="AB533" s="156">
        <f t="shared" si="300"/>
        <v>2.6983185625600336E-3</v>
      </c>
      <c r="AC533" s="156">
        <f t="shared" si="300"/>
        <v>0</v>
      </c>
      <c r="AD533" s="156">
        <f t="shared" si="300"/>
        <v>3.2054962674633479E-3</v>
      </c>
      <c r="AE533" s="156">
        <f t="shared" si="300"/>
        <v>0.1515993358042402</v>
      </c>
      <c r="AF533" s="156">
        <f t="shared" si="300"/>
        <v>0.12590863606438599</v>
      </c>
      <c r="AG533" s="156">
        <f t="shared" si="300"/>
        <v>0.12777685330975092</v>
      </c>
      <c r="AH533" s="156">
        <f t="shared" si="300"/>
        <v>7.2773293142575371E-2</v>
      </c>
      <c r="AI533" s="156">
        <f t="shared" si="300"/>
        <v>0</v>
      </c>
      <c r="AJ533" s="156">
        <f t="shared" si="300"/>
        <v>0</v>
      </c>
      <c r="AK533" s="156">
        <f t="shared" si="300"/>
        <v>0</v>
      </c>
      <c r="AL533" s="156">
        <f t="shared" si="300"/>
        <v>0</v>
      </c>
      <c r="AM533" s="156">
        <f t="shared" si="300"/>
        <v>0</v>
      </c>
      <c r="AN533" s="156">
        <f t="shared" si="300"/>
        <v>0</v>
      </c>
      <c r="AO533" s="156">
        <f t="shared" si="300"/>
        <v>0</v>
      </c>
      <c r="AP533" s="156">
        <f t="shared" si="300"/>
        <v>0</v>
      </c>
      <c r="AQ533" s="156">
        <f t="shared" si="300"/>
        <v>0</v>
      </c>
      <c r="AR533" s="156">
        <f t="shared" si="300"/>
        <v>0</v>
      </c>
      <c r="AS533" s="156">
        <f t="shared" si="300"/>
        <v>0</v>
      </c>
      <c r="AT533" s="156">
        <f t="shared" si="300"/>
        <v>0</v>
      </c>
      <c r="AU533" s="156">
        <f t="shared" si="300"/>
        <v>0</v>
      </c>
      <c r="AV533" s="156">
        <f t="shared" si="300"/>
        <v>0</v>
      </c>
      <c r="AW533" s="156">
        <f t="shared" si="300"/>
        <v>0</v>
      </c>
      <c r="AX533" s="156">
        <f t="shared" si="300"/>
        <v>0</v>
      </c>
      <c r="AY533" s="156">
        <f t="shared" si="300"/>
        <v>0</v>
      </c>
      <c r="AZ533" s="156">
        <f t="shared" si="300"/>
        <v>0</v>
      </c>
      <c r="BA533" s="156">
        <f t="shared" si="300"/>
        <v>0</v>
      </c>
      <c r="BB533" s="156">
        <f t="shared" si="300"/>
        <v>0</v>
      </c>
      <c r="BC533" s="156">
        <f t="shared" si="299"/>
        <v>0</v>
      </c>
      <c r="BD533" s="156">
        <f t="shared" si="299"/>
        <v>0</v>
      </c>
      <c r="BE533" s="156">
        <f t="shared" si="299"/>
        <v>0</v>
      </c>
      <c r="BF533" s="156">
        <f t="shared" si="299"/>
        <v>0</v>
      </c>
      <c r="BG533" s="156">
        <f t="shared" si="299"/>
        <v>0</v>
      </c>
      <c r="BH533" s="156">
        <f t="shared" si="299"/>
        <v>0</v>
      </c>
      <c r="BI533" s="156">
        <f t="shared" si="299"/>
        <v>0</v>
      </c>
      <c r="BJ533" s="156">
        <f t="shared" si="299"/>
        <v>0</v>
      </c>
      <c r="BK533" s="156">
        <f t="shared" si="299"/>
        <v>0</v>
      </c>
      <c r="BL533" s="156">
        <f t="shared" si="299"/>
        <v>0</v>
      </c>
      <c r="BM533" s="156">
        <f t="shared" si="299"/>
        <v>0</v>
      </c>
      <c r="BN533" s="156">
        <f t="shared" si="299"/>
        <v>0</v>
      </c>
      <c r="BO533" s="156">
        <f t="shared" si="299"/>
        <v>0</v>
      </c>
      <c r="BP533" s="156">
        <f t="shared" si="299"/>
        <v>0</v>
      </c>
      <c r="BQ533" s="156">
        <f t="shared" si="299"/>
        <v>0</v>
      </c>
      <c r="BR533" s="156">
        <f t="shared" si="299"/>
        <v>0</v>
      </c>
      <c r="BS533" s="156">
        <f t="shared" si="299"/>
        <v>0</v>
      </c>
      <c r="BT533" s="156">
        <f t="shared" si="299"/>
        <v>0</v>
      </c>
      <c r="BU533" s="156">
        <f t="shared" si="299"/>
        <v>0</v>
      </c>
      <c r="BV533" s="156">
        <f t="shared" si="299"/>
        <v>0</v>
      </c>
      <c r="BW533" s="156">
        <f t="shared" si="299"/>
        <v>0</v>
      </c>
      <c r="BX533" s="156">
        <f t="shared" si="299"/>
        <v>0</v>
      </c>
      <c r="BY533" s="156">
        <f t="shared" si="299"/>
        <v>0</v>
      </c>
      <c r="BZ533" s="156">
        <f t="shared" si="299"/>
        <v>0</v>
      </c>
      <c r="CA533" s="156">
        <f t="shared" si="299"/>
        <v>0</v>
      </c>
      <c r="CB533" s="156">
        <f t="shared" si="299"/>
        <v>0</v>
      </c>
      <c r="CC533" s="156">
        <f t="shared" si="299"/>
        <v>0</v>
      </c>
      <c r="CD533" s="156">
        <f t="shared" si="299"/>
        <v>0</v>
      </c>
      <c r="CE533" s="156">
        <f t="shared" si="299"/>
        <v>0</v>
      </c>
      <c r="CF533" s="156">
        <f t="shared" si="299"/>
        <v>0</v>
      </c>
      <c r="CG533" s="156">
        <f t="shared" si="300"/>
        <v>0</v>
      </c>
    </row>
    <row r="534" spans="1:85" ht="14.1" hidden="1" customHeight="1" x14ac:dyDescent="0.2">
      <c r="A534" s="142">
        <f t="shared" si="296"/>
        <v>209</v>
      </c>
      <c r="B534" s="143"/>
      <c r="C534" s="144"/>
      <c r="D534" s="145" t="str">
        <f t="shared" si="298"/>
        <v>8)</v>
      </c>
      <c r="E534" s="145" t="str">
        <f t="shared" si="298"/>
        <v>כתבי אופציה (WARRANTS)</v>
      </c>
      <c r="F534" s="145"/>
      <c r="G534" s="145"/>
      <c r="H534" s="145"/>
      <c r="I534" s="146"/>
      <c r="J534" s="156">
        <f t="shared" si="297"/>
        <v>5.3299178730758666E-4</v>
      </c>
      <c r="K534" s="156">
        <f t="shared" si="297"/>
        <v>0</v>
      </c>
      <c r="L534" s="156">
        <f t="shared" si="297"/>
        <v>0</v>
      </c>
      <c r="M534" s="156">
        <f t="shared" si="297"/>
        <v>8.6889907692086043E-4</v>
      </c>
      <c r="N534" s="156">
        <f t="shared" si="297"/>
        <v>0</v>
      </c>
      <c r="O534" s="156">
        <f t="shared" si="297"/>
        <v>0</v>
      </c>
      <c r="P534" s="156">
        <f t="shared" si="297"/>
        <v>1.9083201932889428E-3</v>
      </c>
      <c r="Q534" s="156">
        <f t="shared" si="297"/>
        <v>6.9229489466098298E-4</v>
      </c>
      <c r="R534" s="156">
        <f t="shared" si="297"/>
        <v>0</v>
      </c>
      <c r="S534" s="156">
        <f t="shared" si="297"/>
        <v>0</v>
      </c>
      <c r="T534" s="156">
        <f t="shared" si="297"/>
        <v>5.4713720926760775E-4</v>
      </c>
      <c r="U534" s="156">
        <f t="shared" si="297"/>
        <v>3.1520095671992206E-6</v>
      </c>
      <c r="V534" s="156">
        <f t="shared" si="297"/>
        <v>0</v>
      </c>
      <c r="W534" s="156">
        <f t="shared" si="297"/>
        <v>0</v>
      </c>
      <c r="X534" s="156">
        <f t="shared" si="297"/>
        <v>0</v>
      </c>
      <c r="Y534" s="156">
        <f t="shared" si="297"/>
        <v>0</v>
      </c>
      <c r="Z534" s="156">
        <f t="shared" si="300"/>
        <v>0</v>
      </c>
      <c r="AA534" s="156">
        <f t="shared" si="300"/>
        <v>0</v>
      </c>
      <c r="AB534" s="156">
        <f t="shared" si="300"/>
        <v>1.2475592713520983E-5</v>
      </c>
      <c r="AC534" s="156">
        <f t="shared" si="300"/>
        <v>4.1004075968551276E-4</v>
      </c>
      <c r="AD534" s="156">
        <f t="shared" si="300"/>
        <v>2.9181208032675069E-4</v>
      </c>
      <c r="AE534" s="156">
        <f t="shared" si="300"/>
        <v>1.1785701635410157E-3</v>
      </c>
      <c r="AF534" s="156">
        <f t="shared" si="300"/>
        <v>1.1164177740288028E-3</v>
      </c>
      <c r="AG534" s="156">
        <f t="shared" si="300"/>
        <v>9.0594750909080049E-4</v>
      </c>
      <c r="AH534" s="156">
        <f t="shared" si="300"/>
        <v>1.2520879101113598E-3</v>
      </c>
      <c r="AI534" s="156">
        <f t="shared" si="300"/>
        <v>0</v>
      </c>
      <c r="AJ534" s="156">
        <f t="shared" si="300"/>
        <v>1.1609839989116793E-4</v>
      </c>
      <c r="AK534" s="156">
        <f t="shared" si="300"/>
        <v>1.813490137204389E-3</v>
      </c>
      <c r="AL534" s="156">
        <f t="shared" si="300"/>
        <v>4.9569622782152196E-3</v>
      </c>
      <c r="AM534" s="156">
        <f t="shared" si="300"/>
        <v>0</v>
      </c>
      <c r="AN534" s="156">
        <f t="shared" si="300"/>
        <v>0</v>
      </c>
      <c r="AO534" s="156">
        <f t="shared" si="300"/>
        <v>0</v>
      </c>
      <c r="AP534" s="156">
        <f t="shared" si="300"/>
        <v>0</v>
      </c>
      <c r="AQ534" s="156">
        <f t="shared" si="300"/>
        <v>0</v>
      </c>
      <c r="AR534" s="156">
        <f t="shared" si="300"/>
        <v>0</v>
      </c>
      <c r="AS534" s="156">
        <f t="shared" si="300"/>
        <v>0</v>
      </c>
      <c r="AT534" s="156">
        <f t="shared" si="300"/>
        <v>0</v>
      </c>
      <c r="AU534" s="156">
        <f t="shared" si="300"/>
        <v>0</v>
      </c>
      <c r="AV534" s="156">
        <f t="shared" si="300"/>
        <v>0</v>
      </c>
      <c r="AW534" s="156">
        <f t="shared" si="300"/>
        <v>0</v>
      </c>
      <c r="AX534" s="156">
        <f t="shared" si="300"/>
        <v>0</v>
      </c>
      <c r="AY534" s="156">
        <f t="shared" si="300"/>
        <v>0</v>
      </c>
      <c r="AZ534" s="156">
        <f t="shared" si="300"/>
        <v>0</v>
      </c>
      <c r="BA534" s="156">
        <f t="shared" si="300"/>
        <v>0</v>
      </c>
      <c r="BB534" s="156">
        <f t="shared" si="300"/>
        <v>0</v>
      </c>
      <c r="BC534" s="156">
        <f t="shared" si="299"/>
        <v>0</v>
      </c>
      <c r="BD534" s="156">
        <f t="shared" si="299"/>
        <v>0</v>
      </c>
      <c r="BE534" s="156">
        <f t="shared" si="299"/>
        <v>0</v>
      </c>
      <c r="BF534" s="156">
        <f t="shared" si="299"/>
        <v>0</v>
      </c>
      <c r="BG534" s="156">
        <f t="shared" si="299"/>
        <v>0</v>
      </c>
      <c r="BH534" s="156">
        <f t="shared" si="299"/>
        <v>0</v>
      </c>
      <c r="BI534" s="156">
        <f t="shared" si="299"/>
        <v>0</v>
      </c>
      <c r="BJ534" s="156">
        <f t="shared" si="299"/>
        <v>0</v>
      </c>
      <c r="BK534" s="156">
        <f t="shared" si="299"/>
        <v>0</v>
      </c>
      <c r="BL534" s="156">
        <f t="shared" si="299"/>
        <v>0</v>
      </c>
      <c r="BM534" s="156">
        <f t="shared" si="299"/>
        <v>0</v>
      </c>
      <c r="BN534" s="156">
        <f t="shared" si="299"/>
        <v>0</v>
      </c>
      <c r="BO534" s="156">
        <f t="shared" si="299"/>
        <v>0</v>
      </c>
      <c r="BP534" s="156">
        <f t="shared" si="299"/>
        <v>0</v>
      </c>
      <c r="BQ534" s="156">
        <f t="shared" si="299"/>
        <v>0</v>
      </c>
      <c r="BR534" s="156">
        <f t="shared" si="299"/>
        <v>0</v>
      </c>
      <c r="BS534" s="156">
        <f t="shared" si="299"/>
        <v>0</v>
      </c>
      <c r="BT534" s="156">
        <f t="shared" si="299"/>
        <v>0</v>
      </c>
      <c r="BU534" s="156">
        <f t="shared" si="299"/>
        <v>0</v>
      </c>
      <c r="BV534" s="156">
        <f t="shared" si="299"/>
        <v>0</v>
      </c>
      <c r="BW534" s="156">
        <f t="shared" si="299"/>
        <v>0</v>
      </c>
      <c r="BX534" s="156">
        <f t="shared" si="299"/>
        <v>0</v>
      </c>
      <c r="BY534" s="156">
        <f t="shared" si="299"/>
        <v>0</v>
      </c>
      <c r="BZ534" s="156">
        <f t="shared" si="299"/>
        <v>0</v>
      </c>
      <c r="CA534" s="156">
        <f t="shared" si="299"/>
        <v>0</v>
      </c>
      <c r="CB534" s="156">
        <f t="shared" si="299"/>
        <v>0</v>
      </c>
      <c r="CC534" s="156">
        <f t="shared" si="299"/>
        <v>0</v>
      </c>
      <c r="CD534" s="156">
        <f t="shared" si="299"/>
        <v>0</v>
      </c>
      <c r="CE534" s="156">
        <f t="shared" si="299"/>
        <v>0</v>
      </c>
      <c r="CF534" s="156">
        <f t="shared" si="299"/>
        <v>0</v>
      </c>
      <c r="CG534" s="156">
        <f t="shared" si="300"/>
        <v>0</v>
      </c>
    </row>
    <row r="535" spans="1:85" ht="14.1" hidden="1" customHeight="1" x14ac:dyDescent="0.2">
      <c r="A535" s="142">
        <f t="shared" si="296"/>
        <v>217</v>
      </c>
      <c r="B535" s="143"/>
      <c r="C535" s="144"/>
      <c r="D535" s="145" t="str">
        <f t="shared" si="298"/>
        <v>9)</v>
      </c>
      <c r="E535" s="145" t="str">
        <f t="shared" si="298"/>
        <v>חוזים עתידיים</v>
      </c>
      <c r="F535" s="145"/>
      <c r="G535" s="145"/>
      <c r="H535" s="145"/>
      <c r="I535" s="146"/>
      <c r="J535" s="156">
        <f t="shared" si="297"/>
        <v>1.0924820163286691E-2</v>
      </c>
      <c r="K535" s="156">
        <f t="shared" si="297"/>
        <v>0</v>
      </c>
      <c r="L535" s="156">
        <f t="shared" si="297"/>
        <v>1.488714393354216E-2</v>
      </c>
      <c r="M535" s="156">
        <f t="shared" si="297"/>
        <v>7.1971739682437259E-3</v>
      </c>
      <c r="N535" s="156">
        <f t="shared" si="297"/>
        <v>0</v>
      </c>
      <c r="O535" s="156">
        <f t="shared" si="297"/>
        <v>3.576025443355025E-3</v>
      </c>
      <c r="P535" s="156">
        <f t="shared" si="297"/>
        <v>2.9830930588366018E-2</v>
      </c>
      <c r="Q535" s="156">
        <f t="shared" si="297"/>
        <v>1.060036999894156E-2</v>
      </c>
      <c r="R535" s="156">
        <f t="shared" si="297"/>
        <v>0</v>
      </c>
      <c r="S535" s="156">
        <f t="shared" si="297"/>
        <v>8.3562668817081787E-4</v>
      </c>
      <c r="T535" s="156">
        <f t="shared" si="297"/>
        <v>2.2376289842847945E-2</v>
      </c>
      <c r="U535" s="156">
        <f t="shared" si="297"/>
        <v>9.6672753768308525E-3</v>
      </c>
      <c r="V535" s="156">
        <f t="shared" si="297"/>
        <v>0</v>
      </c>
      <c r="W535" s="156">
        <f t="shared" si="297"/>
        <v>0</v>
      </c>
      <c r="X535" s="156">
        <f t="shared" si="297"/>
        <v>0</v>
      </c>
      <c r="Y535" s="156">
        <f t="shared" si="297"/>
        <v>1.0050307624028725E-5</v>
      </c>
      <c r="Z535" s="156">
        <f t="shared" si="300"/>
        <v>0</v>
      </c>
      <c r="AA535" s="156">
        <f t="shared" si="300"/>
        <v>1.7914212555604161E-6</v>
      </c>
      <c r="AB535" s="156">
        <f t="shared" si="300"/>
        <v>0</v>
      </c>
      <c r="AC535" s="156">
        <f t="shared" si="300"/>
        <v>1.7499147510930641E-2</v>
      </c>
      <c r="AD535" s="156">
        <f t="shared" si="300"/>
        <v>1.2725784502998719E-2</v>
      </c>
      <c r="AE535" s="156">
        <f t="shared" si="300"/>
        <v>1.1653609517789132E-2</v>
      </c>
      <c r="AF535" s="156">
        <f t="shared" si="300"/>
        <v>2.0088634382971388E-2</v>
      </c>
      <c r="AG535" s="156">
        <f t="shared" si="300"/>
        <v>1.2775005152628114E-2</v>
      </c>
      <c r="AH535" s="156">
        <f t="shared" si="300"/>
        <v>6.716587066783325E-3</v>
      </c>
      <c r="AI535" s="156">
        <f t="shared" si="300"/>
        <v>-3.3493074859075869E-3</v>
      </c>
      <c r="AJ535" s="156">
        <f t="shared" si="300"/>
        <v>0</v>
      </c>
      <c r="AK535" s="156">
        <f t="shared" si="300"/>
        <v>2.0616567847142445E-2</v>
      </c>
      <c r="AL535" s="156">
        <f t="shared" si="300"/>
        <v>5.3105768475484073E-2</v>
      </c>
      <c r="AM535" s="156">
        <f t="shared" si="300"/>
        <v>0</v>
      </c>
      <c r="AN535" s="156">
        <f t="shared" si="300"/>
        <v>0</v>
      </c>
      <c r="AO535" s="156">
        <f t="shared" si="300"/>
        <v>0</v>
      </c>
      <c r="AP535" s="156">
        <f t="shared" si="300"/>
        <v>0</v>
      </c>
      <c r="AQ535" s="156">
        <f t="shared" si="300"/>
        <v>0</v>
      </c>
      <c r="AR535" s="156">
        <f t="shared" si="300"/>
        <v>0</v>
      </c>
      <c r="AS535" s="156">
        <f t="shared" si="300"/>
        <v>0</v>
      </c>
      <c r="AT535" s="156">
        <f t="shared" si="300"/>
        <v>0</v>
      </c>
      <c r="AU535" s="156">
        <f t="shared" si="300"/>
        <v>0</v>
      </c>
      <c r="AV535" s="156">
        <f t="shared" si="300"/>
        <v>0</v>
      </c>
      <c r="AW535" s="156">
        <f t="shared" si="300"/>
        <v>0</v>
      </c>
      <c r="AX535" s="156">
        <f t="shared" si="300"/>
        <v>0</v>
      </c>
      <c r="AY535" s="156">
        <f t="shared" si="300"/>
        <v>0</v>
      </c>
      <c r="AZ535" s="156">
        <f t="shared" si="300"/>
        <v>0</v>
      </c>
      <c r="BA535" s="156">
        <f t="shared" si="300"/>
        <v>0</v>
      </c>
      <c r="BB535" s="156">
        <f t="shared" si="300"/>
        <v>0</v>
      </c>
      <c r="BC535" s="156">
        <f t="shared" si="299"/>
        <v>0</v>
      </c>
      <c r="BD535" s="156">
        <f t="shared" si="299"/>
        <v>0</v>
      </c>
      <c r="BE535" s="156">
        <f t="shared" si="299"/>
        <v>0</v>
      </c>
      <c r="BF535" s="156">
        <f t="shared" si="299"/>
        <v>0</v>
      </c>
      <c r="BG535" s="156">
        <f t="shared" ref="BG535:CF542" si="301">IF(BG514=0,0,BG514/BG$503)</f>
        <v>0</v>
      </c>
      <c r="BH535" s="156">
        <f t="shared" si="301"/>
        <v>0</v>
      </c>
      <c r="BI535" s="156">
        <f t="shared" si="301"/>
        <v>0</v>
      </c>
      <c r="BJ535" s="156">
        <f t="shared" si="301"/>
        <v>0</v>
      </c>
      <c r="BK535" s="156">
        <f t="shared" si="301"/>
        <v>0</v>
      </c>
      <c r="BL535" s="156">
        <f t="shared" si="301"/>
        <v>0</v>
      </c>
      <c r="BM535" s="156">
        <f t="shared" si="301"/>
        <v>0</v>
      </c>
      <c r="BN535" s="156">
        <f t="shared" si="301"/>
        <v>0</v>
      </c>
      <c r="BO535" s="156">
        <f t="shared" si="301"/>
        <v>0</v>
      </c>
      <c r="BP535" s="156">
        <f t="shared" si="301"/>
        <v>0</v>
      </c>
      <c r="BQ535" s="156">
        <f t="shared" si="301"/>
        <v>0</v>
      </c>
      <c r="BR535" s="156">
        <f t="shared" si="301"/>
        <v>0</v>
      </c>
      <c r="BS535" s="156">
        <f t="shared" si="301"/>
        <v>0</v>
      </c>
      <c r="BT535" s="156">
        <f t="shared" si="301"/>
        <v>0</v>
      </c>
      <c r="BU535" s="156">
        <f t="shared" si="301"/>
        <v>0</v>
      </c>
      <c r="BV535" s="156">
        <f t="shared" si="301"/>
        <v>0</v>
      </c>
      <c r="BW535" s="156">
        <f t="shared" si="301"/>
        <v>0</v>
      </c>
      <c r="BX535" s="156">
        <f t="shared" si="301"/>
        <v>0</v>
      </c>
      <c r="BY535" s="156">
        <f t="shared" si="301"/>
        <v>0</v>
      </c>
      <c r="BZ535" s="156">
        <f t="shared" si="301"/>
        <v>0</v>
      </c>
      <c r="CA535" s="156">
        <f t="shared" si="301"/>
        <v>0</v>
      </c>
      <c r="CB535" s="156">
        <f t="shared" si="301"/>
        <v>0</v>
      </c>
      <c r="CC535" s="156">
        <f t="shared" si="301"/>
        <v>0</v>
      </c>
      <c r="CD535" s="156">
        <f t="shared" si="301"/>
        <v>0</v>
      </c>
      <c r="CE535" s="156">
        <f t="shared" si="301"/>
        <v>0</v>
      </c>
      <c r="CF535" s="156">
        <f t="shared" si="301"/>
        <v>0</v>
      </c>
      <c r="CG535" s="156">
        <f t="shared" si="300"/>
        <v>0</v>
      </c>
    </row>
    <row r="536" spans="1:85" ht="14.1" hidden="1" customHeight="1" x14ac:dyDescent="0.2">
      <c r="A536" s="142">
        <f t="shared" si="296"/>
        <v>234</v>
      </c>
      <c r="B536" s="143"/>
      <c r="C536" s="144"/>
      <c r="D536" s="145" t="str">
        <f t="shared" si="298"/>
        <v>10)</v>
      </c>
      <c r="E536" s="145" t="str">
        <f t="shared" si="298"/>
        <v>אופציות - (OPTIONS)</v>
      </c>
      <c r="F536" s="145"/>
      <c r="G536" s="145"/>
      <c r="H536" s="145"/>
      <c r="I536" s="146"/>
      <c r="J536" s="156">
        <f t="shared" si="297"/>
        <v>-1.4318360324974097E-4</v>
      </c>
      <c r="K536" s="156">
        <f t="shared" si="297"/>
        <v>0</v>
      </c>
      <c r="L536" s="156">
        <f t="shared" si="297"/>
        <v>9.9252891629005862E-5</v>
      </c>
      <c r="M536" s="156">
        <f t="shared" si="297"/>
        <v>5.5092007370275519E-5</v>
      </c>
      <c r="N536" s="156">
        <f t="shared" si="297"/>
        <v>0</v>
      </c>
      <c r="O536" s="156">
        <f t="shared" si="297"/>
        <v>0</v>
      </c>
      <c r="P536" s="156">
        <f t="shared" si="297"/>
        <v>8.7896571457727547E-5</v>
      </c>
      <c r="Q536" s="156">
        <f t="shared" si="297"/>
        <v>4.7251887833111851E-5</v>
      </c>
      <c r="R536" s="156">
        <f t="shared" si="297"/>
        <v>0</v>
      </c>
      <c r="S536" s="156">
        <f t="shared" si="297"/>
        <v>0</v>
      </c>
      <c r="T536" s="156">
        <f t="shared" si="297"/>
        <v>-1.5194570433987396E-3</v>
      </c>
      <c r="U536" s="156">
        <f t="shared" si="297"/>
        <v>-7.5576974077352585E-4</v>
      </c>
      <c r="V536" s="156">
        <f t="shared" si="297"/>
        <v>0</v>
      </c>
      <c r="W536" s="156">
        <f t="shared" si="297"/>
        <v>0</v>
      </c>
      <c r="X536" s="156">
        <f t="shared" si="297"/>
        <v>0</v>
      </c>
      <c r="Y536" s="156">
        <f t="shared" si="297"/>
        <v>0</v>
      </c>
      <c r="Z536" s="156">
        <f t="shared" si="300"/>
        <v>1.2370825533538023E-3</v>
      </c>
      <c r="AA536" s="156">
        <f t="shared" si="300"/>
        <v>1.0707703112717854E-3</v>
      </c>
      <c r="AB536" s="156">
        <f t="shared" si="300"/>
        <v>0</v>
      </c>
      <c r="AC536" s="156">
        <f t="shared" si="300"/>
        <v>0</v>
      </c>
      <c r="AD536" s="156">
        <f t="shared" si="300"/>
        <v>0</v>
      </c>
      <c r="AE536" s="156">
        <f t="shared" si="300"/>
        <v>7.4076297348267699E-5</v>
      </c>
      <c r="AF536" s="156">
        <f t="shared" si="300"/>
        <v>7.1818896541473449E-5</v>
      </c>
      <c r="AG536" s="156">
        <f t="shared" si="300"/>
        <v>5.2659010693926368E-5</v>
      </c>
      <c r="AH536" s="156">
        <f t="shared" si="300"/>
        <v>5.1146263584532017E-5</v>
      </c>
      <c r="AI536" s="156">
        <f t="shared" si="300"/>
        <v>0</v>
      </c>
      <c r="AJ536" s="156">
        <f t="shared" si="300"/>
        <v>0</v>
      </c>
      <c r="AK536" s="156">
        <f t="shared" si="300"/>
        <v>0</v>
      </c>
      <c r="AL536" s="156">
        <f t="shared" si="300"/>
        <v>0</v>
      </c>
      <c r="AM536" s="156">
        <f t="shared" si="300"/>
        <v>0</v>
      </c>
      <c r="AN536" s="156">
        <f t="shared" si="300"/>
        <v>0</v>
      </c>
      <c r="AO536" s="156">
        <f t="shared" ref="AO536:CG542" si="302">IF(AO515=0,0,AO515/AO$503)</f>
        <v>0</v>
      </c>
      <c r="AP536" s="156">
        <f t="shared" si="302"/>
        <v>0</v>
      </c>
      <c r="AQ536" s="156">
        <f t="shared" si="302"/>
        <v>0</v>
      </c>
      <c r="AR536" s="156">
        <f t="shared" si="302"/>
        <v>0</v>
      </c>
      <c r="AS536" s="156">
        <f t="shared" si="302"/>
        <v>0</v>
      </c>
      <c r="AT536" s="156">
        <f t="shared" si="302"/>
        <v>0</v>
      </c>
      <c r="AU536" s="156">
        <f t="shared" si="302"/>
        <v>0</v>
      </c>
      <c r="AV536" s="156">
        <f t="shared" si="302"/>
        <v>0</v>
      </c>
      <c r="AW536" s="156">
        <f t="shared" si="302"/>
        <v>0</v>
      </c>
      <c r="AX536" s="156">
        <f t="shared" si="302"/>
        <v>0</v>
      </c>
      <c r="AY536" s="156">
        <f t="shared" si="302"/>
        <v>0</v>
      </c>
      <c r="AZ536" s="156">
        <f t="shared" si="302"/>
        <v>0</v>
      </c>
      <c r="BA536" s="156">
        <f t="shared" si="302"/>
        <v>0</v>
      </c>
      <c r="BB536" s="156">
        <f t="shared" si="302"/>
        <v>0</v>
      </c>
      <c r="BC536" s="156">
        <f t="shared" si="302"/>
        <v>0</v>
      </c>
      <c r="BD536" s="156">
        <f t="shared" si="302"/>
        <v>0</v>
      </c>
      <c r="BE536" s="156">
        <f t="shared" si="302"/>
        <v>0</v>
      </c>
      <c r="BF536" s="156">
        <f t="shared" si="302"/>
        <v>0</v>
      </c>
      <c r="BG536" s="156">
        <f t="shared" si="302"/>
        <v>0</v>
      </c>
      <c r="BH536" s="156">
        <f t="shared" si="302"/>
        <v>0</v>
      </c>
      <c r="BI536" s="156">
        <f t="shared" si="302"/>
        <v>0</v>
      </c>
      <c r="BJ536" s="156">
        <f t="shared" si="302"/>
        <v>0</v>
      </c>
      <c r="BK536" s="156">
        <f t="shared" si="302"/>
        <v>0</v>
      </c>
      <c r="BL536" s="156">
        <f t="shared" si="302"/>
        <v>0</v>
      </c>
      <c r="BM536" s="156">
        <f t="shared" si="302"/>
        <v>0</v>
      </c>
      <c r="BN536" s="156">
        <f t="shared" si="302"/>
        <v>0</v>
      </c>
      <c r="BO536" s="156">
        <f t="shared" si="302"/>
        <v>0</v>
      </c>
      <c r="BP536" s="156">
        <f t="shared" si="302"/>
        <v>0</v>
      </c>
      <c r="BQ536" s="156">
        <f t="shared" si="302"/>
        <v>0</v>
      </c>
      <c r="BR536" s="156">
        <f t="shared" si="302"/>
        <v>0</v>
      </c>
      <c r="BS536" s="156">
        <f t="shared" si="302"/>
        <v>0</v>
      </c>
      <c r="BT536" s="156">
        <f t="shared" si="302"/>
        <v>0</v>
      </c>
      <c r="BU536" s="156">
        <f t="shared" si="302"/>
        <v>0</v>
      </c>
      <c r="BV536" s="156">
        <f t="shared" si="302"/>
        <v>0</v>
      </c>
      <c r="BW536" s="156">
        <f t="shared" si="302"/>
        <v>0</v>
      </c>
      <c r="BX536" s="156">
        <f t="shared" si="302"/>
        <v>0</v>
      </c>
      <c r="BY536" s="156">
        <f t="shared" si="302"/>
        <v>0</v>
      </c>
      <c r="BZ536" s="156">
        <f t="shared" si="302"/>
        <v>0</v>
      </c>
      <c r="CA536" s="156">
        <f t="shared" si="302"/>
        <v>0</v>
      </c>
      <c r="CB536" s="156">
        <f t="shared" si="301"/>
        <v>0</v>
      </c>
      <c r="CC536" s="156">
        <f t="shared" si="301"/>
        <v>0</v>
      </c>
      <c r="CD536" s="156">
        <f t="shared" si="301"/>
        <v>0</v>
      </c>
      <c r="CE536" s="156">
        <f t="shared" si="301"/>
        <v>0</v>
      </c>
      <c r="CF536" s="156">
        <f t="shared" si="301"/>
        <v>0</v>
      </c>
      <c r="CG536" s="156">
        <f t="shared" si="302"/>
        <v>0</v>
      </c>
    </row>
    <row r="537" spans="1:85" ht="14.1" hidden="1" customHeight="1" x14ac:dyDescent="0.2">
      <c r="A537" s="142">
        <f t="shared" si="296"/>
        <v>280</v>
      </c>
      <c r="B537" s="143"/>
      <c r="C537" s="144"/>
      <c r="D537" s="145" t="str">
        <f t="shared" si="298"/>
        <v>11)</v>
      </c>
      <c r="E537" s="145" t="str">
        <f t="shared" si="298"/>
        <v>מוצרים מובנים</v>
      </c>
      <c r="F537" s="145"/>
      <c r="G537" s="145"/>
      <c r="H537" s="145"/>
      <c r="I537" s="146"/>
      <c r="J537" s="156">
        <f t="shared" si="297"/>
        <v>0</v>
      </c>
      <c r="K537" s="156">
        <f t="shared" si="297"/>
        <v>0</v>
      </c>
      <c r="L537" s="156">
        <f t="shared" si="297"/>
        <v>0</v>
      </c>
      <c r="M537" s="156">
        <f t="shared" si="297"/>
        <v>0</v>
      </c>
      <c r="N537" s="156">
        <f t="shared" si="297"/>
        <v>0</v>
      </c>
      <c r="O537" s="156">
        <f t="shared" si="297"/>
        <v>0</v>
      </c>
      <c r="P537" s="156">
        <f t="shared" si="297"/>
        <v>0</v>
      </c>
      <c r="Q537" s="156">
        <f t="shared" si="297"/>
        <v>0</v>
      </c>
      <c r="R537" s="156">
        <f t="shared" si="297"/>
        <v>0</v>
      </c>
      <c r="S537" s="156">
        <f t="shared" si="297"/>
        <v>0</v>
      </c>
      <c r="T537" s="156">
        <f t="shared" si="297"/>
        <v>0</v>
      </c>
      <c r="U537" s="156">
        <f t="shared" si="297"/>
        <v>0</v>
      </c>
      <c r="V537" s="156">
        <f t="shared" si="297"/>
        <v>0</v>
      </c>
      <c r="W537" s="156">
        <f t="shared" si="297"/>
        <v>0</v>
      </c>
      <c r="X537" s="156">
        <f t="shared" si="297"/>
        <v>0</v>
      </c>
      <c r="Y537" s="156">
        <f t="shared" si="297"/>
        <v>0</v>
      </c>
      <c r="Z537" s="156">
        <f t="shared" ref="Z537:CG540" si="303">IF(Z516=0,0,Z516/Z$503)</f>
        <v>0</v>
      </c>
      <c r="AA537" s="156">
        <f t="shared" si="303"/>
        <v>0</v>
      </c>
      <c r="AB537" s="156">
        <f t="shared" si="303"/>
        <v>0</v>
      </c>
      <c r="AC537" s="156">
        <f t="shared" si="303"/>
        <v>0</v>
      </c>
      <c r="AD537" s="156">
        <f t="shared" si="303"/>
        <v>0</v>
      </c>
      <c r="AE537" s="156">
        <f t="shared" si="303"/>
        <v>0</v>
      </c>
      <c r="AF537" s="156">
        <f t="shared" si="303"/>
        <v>0</v>
      </c>
      <c r="AG537" s="156">
        <f t="shared" si="303"/>
        <v>0</v>
      </c>
      <c r="AH537" s="156">
        <f t="shared" si="303"/>
        <v>0</v>
      </c>
      <c r="AI537" s="156">
        <f t="shared" si="303"/>
        <v>0</v>
      </c>
      <c r="AJ537" s="156">
        <f t="shared" si="303"/>
        <v>0</v>
      </c>
      <c r="AK537" s="156">
        <f t="shared" si="303"/>
        <v>0</v>
      </c>
      <c r="AL537" s="156">
        <f t="shared" si="303"/>
        <v>0</v>
      </c>
      <c r="AM537" s="156">
        <f t="shared" si="303"/>
        <v>0</v>
      </c>
      <c r="AN537" s="156">
        <f t="shared" si="303"/>
        <v>0</v>
      </c>
      <c r="AO537" s="156">
        <f t="shared" si="303"/>
        <v>0</v>
      </c>
      <c r="AP537" s="156">
        <f t="shared" si="303"/>
        <v>0</v>
      </c>
      <c r="AQ537" s="156">
        <f t="shared" si="303"/>
        <v>0</v>
      </c>
      <c r="AR537" s="156">
        <f t="shared" si="303"/>
        <v>0</v>
      </c>
      <c r="AS537" s="156">
        <f t="shared" si="303"/>
        <v>0</v>
      </c>
      <c r="AT537" s="156">
        <f t="shared" si="303"/>
        <v>0</v>
      </c>
      <c r="AU537" s="156">
        <f t="shared" si="303"/>
        <v>0</v>
      </c>
      <c r="AV537" s="156">
        <f t="shared" si="303"/>
        <v>0</v>
      </c>
      <c r="AW537" s="156">
        <f t="shared" si="303"/>
        <v>0</v>
      </c>
      <c r="AX537" s="156">
        <f t="shared" si="303"/>
        <v>0</v>
      </c>
      <c r="AY537" s="156">
        <f t="shared" si="303"/>
        <v>0</v>
      </c>
      <c r="AZ537" s="156">
        <f t="shared" si="303"/>
        <v>0</v>
      </c>
      <c r="BA537" s="156">
        <f t="shared" si="303"/>
        <v>0</v>
      </c>
      <c r="BB537" s="156">
        <f t="shared" si="303"/>
        <v>0</v>
      </c>
      <c r="BC537" s="156">
        <f t="shared" si="302"/>
        <v>0</v>
      </c>
      <c r="BD537" s="156">
        <f t="shared" si="302"/>
        <v>0</v>
      </c>
      <c r="BE537" s="156">
        <f t="shared" si="302"/>
        <v>0</v>
      </c>
      <c r="BF537" s="156">
        <f t="shared" si="302"/>
        <v>0</v>
      </c>
      <c r="BG537" s="156">
        <f t="shared" si="302"/>
        <v>0</v>
      </c>
      <c r="BH537" s="156">
        <f t="shared" si="302"/>
        <v>0</v>
      </c>
      <c r="BI537" s="156">
        <f t="shared" si="302"/>
        <v>0</v>
      </c>
      <c r="BJ537" s="156">
        <f t="shared" si="302"/>
        <v>0</v>
      </c>
      <c r="BK537" s="156">
        <f t="shared" si="302"/>
        <v>0</v>
      </c>
      <c r="BL537" s="156">
        <f t="shared" si="302"/>
        <v>0</v>
      </c>
      <c r="BM537" s="156">
        <f t="shared" si="302"/>
        <v>0</v>
      </c>
      <c r="BN537" s="156">
        <f t="shared" si="302"/>
        <v>0</v>
      </c>
      <c r="BO537" s="156">
        <f t="shared" si="302"/>
        <v>0</v>
      </c>
      <c r="BP537" s="156">
        <f t="shared" si="302"/>
        <v>0</v>
      </c>
      <c r="BQ537" s="156">
        <f t="shared" si="302"/>
        <v>0</v>
      </c>
      <c r="BR537" s="156">
        <f t="shared" si="302"/>
        <v>0</v>
      </c>
      <c r="BS537" s="156">
        <f t="shared" si="302"/>
        <v>0</v>
      </c>
      <c r="BT537" s="156">
        <f t="shared" si="302"/>
        <v>0</v>
      </c>
      <c r="BU537" s="156">
        <f t="shared" si="302"/>
        <v>0</v>
      </c>
      <c r="BV537" s="156">
        <f t="shared" si="302"/>
        <v>0</v>
      </c>
      <c r="BW537" s="156">
        <f t="shared" si="302"/>
        <v>0</v>
      </c>
      <c r="BX537" s="156">
        <f t="shared" si="302"/>
        <v>0</v>
      </c>
      <c r="BY537" s="156">
        <f t="shared" si="302"/>
        <v>0</v>
      </c>
      <c r="BZ537" s="156">
        <f t="shared" si="302"/>
        <v>0</v>
      </c>
      <c r="CA537" s="156">
        <f t="shared" si="302"/>
        <v>0</v>
      </c>
      <c r="CB537" s="156">
        <f t="shared" si="301"/>
        <v>0</v>
      </c>
      <c r="CC537" s="156">
        <f t="shared" si="301"/>
        <v>0</v>
      </c>
      <c r="CD537" s="156">
        <f t="shared" si="301"/>
        <v>0</v>
      </c>
      <c r="CE537" s="156">
        <f t="shared" si="301"/>
        <v>0</v>
      </c>
      <c r="CF537" s="156">
        <f t="shared" si="301"/>
        <v>0</v>
      </c>
      <c r="CG537" s="156">
        <f t="shared" si="303"/>
        <v>0</v>
      </c>
    </row>
    <row r="538" spans="1:85" ht="14.1" hidden="1" customHeight="1" x14ac:dyDescent="0.2">
      <c r="A538" s="142">
        <f t="shared" si="296"/>
        <v>392</v>
      </c>
      <c r="B538" s="143"/>
      <c r="C538" s="144" t="str">
        <f t="shared" ref="C538:D542" si="304">VLOOKUP($A538,$A$11:$M$501,C$501,0)</f>
        <v xml:space="preserve">ג. </v>
      </c>
      <c r="D538" s="145" t="str">
        <f t="shared" si="304"/>
        <v>הלוואות (למעט לחברות מוחזקות):</v>
      </c>
      <c r="E538" s="145"/>
      <c r="F538" s="145"/>
      <c r="G538" s="145"/>
      <c r="H538" s="145"/>
      <c r="I538" s="146"/>
      <c r="J538" s="156">
        <f t="shared" si="297"/>
        <v>1.2467882041203474E-2</v>
      </c>
      <c r="K538" s="156">
        <f t="shared" si="297"/>
        <v>0</v>
      </c>
      <c r="L538" s="156">
        <f t="shared" si="297"/>
        <v>1.206120085994601E-2</v>
      </c>
      <c r="M538" s="156">
        <f t="shared" si="297"/>
        <v>1.7239540038786083E-2</v>
      </c>
      <c r="N538" s="156">
        <f t="shared" si="297"/>
        <v>0</v>
      </c>
      <c r="O538" s="156">
        <f t="shared" si="297"/>
        <v>1.2286000016520464E-2</v>
      </c>
      <c r="P538" s="156">
        <f t="shared" si="297"/>
        <v>1.1647585280523572E-3</v>
      </c>
      <c r="Q538" s="156">
        <f t="shared" si="297"/>
        <v>1.8521024761787859E-2</v>
      </c>
      <c r="R538" s="156">
        <f t="shared" si="297"/>
        <v>1.0226504894859894E-2</v>
      </c>
      <c r="S538" s="156">
        <f t="shared" si="297"/>
        <v>5.9788255982074281E-3</v>
      </c>
      <c r="T538" s="156">
        <f t="shared" si="297"/>
        <v>0</v>
      </c>
      <c r="U538" s="156">
        <f t="shared" si="297"/>
        <v>1.4463039490715295E-2</v>
      </c>
      <c r="V538" s="156">
        <f t="shared" si="297"/>
        <v>0</v>
      </c>
      <c r="W538" s="156">
        <f t="shared" si="297"/>
        <v>0</v>
      </c>
      <c r="X538" s="156">
        <f t="shared" si="297"/>
        <v>0</v>
      </c>
      <c r="Y538" s="156">
        <f t="shared" si="297"/>
        <v>5.5776240432880014E-3</v>
      </c>
      <c r="Z538" s="156">
        <f t="shared" si="303"/>
        <v>0</v>
      </c>
      <c r="AA538" s="156">
        <f t="shared" si="303"/>
        <v>8.8822591275747407E-3</v>
      </c>
      <c r="AB538" s="156">
        <f t="shared" si="303"/>
        <v>1.0591504359305115E-2</v>
      </c>
      <c r="AC538" s="156">
        <f t="shared" si="303"/>
        <v>0</v>
      </c>
      <c r="AD538" s="156">
        <f t="shared" si="303"/>
        <v>1.5216681695568434E-2</v>
      </c>
      <c r="AE538" s="156">
        <f t="shared" si="303"/>
        <v>1.6032176675374845E-2</v>
      </c>
      <c r="AF538" s="156">
        <f t="shared" si="303"/>
        <v>1.2037858103069255E-2</v>
      </c>
      <c r="AG538" s="156">
        <f t="shared" si="303"/>
        <v>1.4546874599901102E-2</v>
      </c>
      <c r="AH538" s="156">
        <f t="shared" si="303"/>
        <v>3.0519137257393075E-3</v>
      </c>
      <c r="AI538" s="156">
        <f t="shared" si="303"/>
        <v>0</v>
      </c>
      <c r="AJ538" s="156">
        <f t="shared" si="303"/>
        <v>8.3567359806055994E-4</v>
      </c>
      <c r="AK538" s="156">
        <f t="shared" si="303"/>
        <v>9.8899382857620156E-3</v>
      </c>
      <c r="AL538" s="156">
        <f t="shared" si="303"/>
        <v>0</v>
      </c>
      <c r="AM538" s="156">
        <f t="shared" si="303"/>
        <v>0</v>
      </c>
      <c r="AN538" s="156">
        <f t="shared" si="303"/>
        <v>0</v>
      </c>
      <c r="AO538" s="156">
        <f t="shared" si="303"/>
        <v>0</v>
      </c>
      <c r="AP538" s="156">
        <f t="shared" si="303"/>
        <v>0</v>
      </c>
      <c r="AQ538" s="156">
        <f t="shared" si="303"/>
        <v>0</v>
      </c>
      <c r="AR538" s="156">
        <f t="shared" si="303"/>
        <v>0</v>
      </c>
      <c r="AS538" s="156">
        <f t="shared" si="303"/>
        <v>0</v>
      </c>
      <c r="AT538" s="156">
        <f t="shared" si="303"/>
        <v>0</v>
      </c>
      <c r="AU538" s="156">
        <f t="shared" si="303"/>
        <v>0</v>
      </c>
      <c r="AV538" s="156">
        <f t="shared" si="303"/>
        <v>0</v>
      </c>
      <c r="AW538" s="156">
        <f t="shared" si="303"/>
        <v>0</v>
      </c>
      <c r="AX538" s="156">
        <f t="shared" si="303"/>
        <v>0</v>
      </c>
      <c r="AY538" s="156">
        <f t="shared" si="303"/>
        <v>0</v>
      </c>
      <c r="AZ538" s="156">
        <f t="shared" si="303"/>
        <v>0</v>
      </c>
      <c r="BA538" s="156">
        <f t="shared" si="303"/>
        <v>0</v>
      </c>
      <c r="BB538" s="156">
        <f t="shared" si="303"/>
        <v>0</v>
      </c>
      <c r="BC538" s="156">
        <f t="shared" si="302"/>
        <v>0</v>
      </c>
      <c r="BD538" s="156">
        <f t="shared" si="302"/>
        <v>0</v>
      </c>
      <c r="BE538" s="156">
        <f t="shared" si="302"/>
        <v>0</v>
      </c>
      <c r="BF538" s="156">
        <f t="shared" si="302"/>
        <v>0</v>
      </c>
      <c r="BG538" s="156">
        <f t="shared" si="302"/>
        <v>0</v>
      </c>
      <c r="BH538" s="156">
        <f t="shared" si="302"/>
        <v>0</v>
      </c>
      <c r="BI538" s="156">
        <f t="shared" si="302"/>
        <v>0</v>
      </c>
      <c r="BJ538" s="156">
        <f t="shared" si="302"/>
        <v>0</v>
      </c>
      <c r="BK538" s="156">
        <f t="shared" si="302"/>
        <v>0</v>
      </c>
      <c r="BL538" s="156">
        <f t="shared" si="302"/>
        <v>0</v>
      </c>
      <c r="BM538" s="156">
        <f t="shared" si="302"/>
        <v>0</v>
      </c>
      <c r="BN538" s="156">
        <f t="shared" si="302"/>
        <v>0</v>
      </c>
      <c r="BO538" s="156">
        <f t="shared" si="302"/>
        <v>0</v>
      </c>
      <c r="BP538" s="156">
        <f t="shared" si="302"/>
        <v>0</v>
      </c>
      <c r="BQ538" s="156">
        <f t="shared" si="302"/>
        <v>0</v>
      </c>
      <c r="BR538" s="156">
        <f t="shared" si="302"/>
        <v>0</v>
      </c>
      <c r="BS538" s="156">
        <f t="shared" si="302"/>
        <v>0</v>
      </c>
      <c r="BT538" s="156">
        <f t="shared" si="302"/>
        <v>0</v>
      </c>
      <c r="BU538" s="156">
        <f t="shared" si="302"/>
        <v>0</v>
      </c>
      <c r="BV538" s="156">
        <f t="shared" si="302"/>
        <v>0</v>
      </c>
      <c r="BW538" s="156">
        <f t="shared" si="302"/>
        <v>0</v>
      </c>
      <c r="BX538" s="156">
        <f t="shared" si="302"/>
        <v>0</v>
      </c>
      <c r="BY538" s="156">
        <f t="shared" si="302"/>
        <v>0</v>
      </c>
      <c r="BZ538" s="156">
        <f t="shared" si="302"/>
        <v>0</v>
      </c>
      <c r="CA538" s="156">
        <f t="shared" si="302"/>
        <v>0</v>
      </c>
      <c r="CB538" s="156">
        <f t="shared" si="301"/>
        <v>0</v>
      </c>
      <c r="CC538" s="156">
        <f t="shared" si="301"/>
        <v>0</v>
      </c>
      <c r="CD538" s="156">
        <f t="shared" si="301"/>
        <v>0</v>
      </c>
      <c r="CE538" s="156">
        <f t="shared" si="301"/>
        <v>0</v>
      </c>
      <c r="CF538" s="156">
        <f t="shared" si="301"/>
        <v>0</v>
      </c>
      <c r="CG538" s="156">
        <f t="shared" si="303"/>
        <v>0</v>
      </c>
    </row>
    <row r="539" spans="1:85" ht="14.1" hidden="1" customHeight="1" x14ac:dyDescent="0.2">
      <c r="A539" s="142">
        <f t="shared" si="296"/>
        <v>417</v>
      </c>
      <c r="B539" s="143"/>
      <c r="C539" s="144" t="str">
        <f t="shared" si="304"/>
        <v xml:space="preserve">ד. </v>
      </c>
      <c r="D539" s="145" t="str">
        <f t="shared" si="304"/>
        <v>פיקדונות בבנקים ובמוסדות כספיים</v>
      </c>
      <c r="E539" s="145"/>
      <c r="F539" s="145"/>
      <c r="G539" s="145"/>
      <c r="H539" s="145"/>
      <c r="I539" s="146"/>
      <c r="J539" s="156">
        <f t="shared" si="297"/>
        <v>0</v>
      </c>
      <c r="K539" s="156">
        <f t="shared" si="297"/>
        <v>0</v>
      </c>
      <c r="L539" s="156">
        <f t="shared" si="297"/>
        <v>0</v>
      </c>
      <c r="M539" s="156">
        <f t="shared" si="297"/>
        <v>0</v>
      </c>
      <c r="N539" s="156">
        <f t="shared" si="297"/>
        <v>0</v>
      </c>
      <c r="O539" s="156">
        <f t="shared" si="297"/>
        <v>0</v>
      </c>
      <c r="P539" s="156">
        <f t="shared" si="297"/>
        <v>0</v>
      </c>
      <c r="Q539" s="156">
        <f t="shared" si="297"/>
        <v>0</v>
      </c>
      <c r="R539" s="156">
        <f t="shared" si="297"/>
        <v>0</v>
      </c>
      <c r="S539" s="156">
        <f t="shared" si="297"/>
        <v>0</v>
      </c>
      <c r="T539" s="156">
        <f t="shared" si="297"/>
        <v>0</v>
      </c>
      <c r="U539" s="156">
        <f t="shared" si="297"/>
        <v>0</v>
      </c>
      <c r="V539" s="156">
        <f t="shared" si="297"/>
        <v>0</v>
      </c>
      <c r="W539" s="156">
        <f t="shared" si="297"/>
        <v>0</v>
      </c>
      <c r="X539" s="156">
        <f t="shared" si="297"/>
        <v>0</v>
      </c>
      <c r="Y539" s="156">
        <f t="shared" si="297"/>
        <v>0</v>
      </c>
      <c r="Z539" s="156">
        <f t="shared" si="303"/>
        <v>0</v>
      </c>
      <c r="AA539" s="156">
        <f t="shared" si="303"/>
        <v>0</v>
      </c>
      <c r="AB539" s="156">
        <f t="shared" si="303"/>
        <v>0</v>
      </c>
      <c r="AC539" s="156">
        <f t="shared" si="303"/>
        <v>0</v>
      </c>
      <c r="AD539" s="156">
        <f t="shared" si="303"/>
        <v>0</v>
      </c>
      <c r="AE539" s="156">
        <f t="shared" si="303"/>
        <v>0</v>
      </c>
      <c r="AF539" s="156">
        <f t="shared" si="303"/>
        <v>0</v>
      </c>
      <c r="AG539" s="156">
        <f t="shared" si="303"/>
        <v>0</v>
      </c>
      <c r="AH539" s="156">
        <f t="shared" si="303"/>
        <v>0</v>
      </c>
      <c r="AI539" s="156">
        <f t="shared" si="303"/>
        <v>0</v>
      </c>
      <c r="AJ539" s="156">
        <f t="shared" si="303"/>
        <v>0</v>
      </c>
      <c r="AK539" s="156">
        <f t="shared" si="303"/>
        <v>0</v>
      </c>
      <c r="AL539" s="156">
        <f t="shared" si="303"/>
        <v>0</v>
      </c>
      <c r="AM539" s="156">
        <f t="shared" si="303"/>
        <v>0</v>
      </c>
      <c r="AN539" s="156">
        <f t="shared" si="303"/>
        <v>0</v>
      </c>
      <c r="AO539" s="156">
        <f t="shared" si="303"/>
        <v>0</v>
      </c>
      <c r="AP539" s="156">
        <f t="shared" si="303"/>
        <v>0</v>
      </c>
      <c r="AQ539" s="156">
        <f t="shared" si="303"/>
        <v>0</v>
      </c>
      <c r="AR539" s="156">
        <f t="shared" si="303"/>
        <v>0</v>
      </c>
      <c r="AS539" s="156">
        <f t="shared" si="303"/>
        <v>0</v>
      </c>
      <c r="AT539" s="156">
        <f t="shared" si="303"/>
        <v>0</v>
      </c>
      <c r="AU539" s="156">
        <f t="shared" si="303"/>
        <v>0</v>
      </c>
      <c r="AV539" s="156">
        <f t="shared" si="303"/>
        <v>0</v>
      </c>
      <c r="AW539" s="156">
        <f t="shared" si="303"/>
        <v>0</v>
      </c>
      <c r="AX539" s="156">
        <f t="shared" si="303"/>
        <v>0</v>
      </c>
      <c r="AY539" s="156">
        <f t="shared" si="303"/>
        <v>0</v>
      </c>
      <c r="AZ539" s="156">
        <f t="shared" si="303"/>
        <v>0</v>
      </c>
      <c r="BA539" s="156">
        <f t="shared" si="303"/>
        <v>0</v>
      </c>
      <c r="BB539" s="156">
        <f t="shared" si="303"/>
        <v>0</v>
      </c>
      <c r="BC539" s="156">
        <f t="shared" si="302"/>
        <v>0</v>
      </c>
      <c r="BD539" s="156">
        <f t="shared" si="302"/>
        <v>0</v>
      </c>
      <c r="BE539" s="156">
        <f t="shared" si="302"/>
        <v>0</v>
      </c>
      <c r="BF539" s="156">
        <f t="shared" si="302"/>
        <v>0</v>
      </c>
      <c r="BG539" s="156">
        <f t="shared" si="302"/>
        <v>0</v>
      </c>
      <c r="BH539" s="156">
        <f t="shared" si="302"/>
        <v>0</v>
      </c>
      <c r="BI539" s="156">
        <f t="shared" si="302"/>
        <v>0</v>
      </c>
      <c r="BJ539" s="156">
        <f t="shared" si="302"/>
        <v>0</v>
      </c>
      <c r="BK539" s="156">
        <f t="shared" si="302"/>
        <v>0</v>
      </c>
      <c r="BL539" s="156">
        <f t="shared" si="302"/>
        <v>0</v>
      </c>
      <c r="BM539" s="156">
        <f t="shared" si="302"/>
        <v>0</v>
      </c>
      <c r="BN539" s="156">
        <f t="shared" si="302"/>
        <v>0</v>
      </c>
      <c r="BO539" s="156">
        <f t="shared" si="302"/>
        <v>0</v>
      </c>
      <c r="BP539" s="156">
        <f t="shared" si="302"/>
        <v>0</v>
      </c>
      <c r="BQ539" s="156">
        <f t="shared" si="302"/>
        <v>0</v>
      </c>
      <c r="BR539" s="156">
        <f t="shared" si="302"/>
        <v>0</v>
      </c>
      <c r="BS539" s="156">
        <f t="shared" si="302"/>
        <v>0</v>
      </c>
      <c r="BT539" s="156">
        <f t="shared" si="302"/>
        <v>0</v>
      </c>
      <c r="BU539" s="156">
        <f t="shared" si="302"/>
        <v>0</v>
      </c>
      <c r="BV539" s="156">
        <f t="shared" si="302"/>
        <v>0</v>
      </c>
      <c r="BW539" s="156">
        <f t="shared" si="302"/>
        <v>0</v>
      </c>
      <c r="BX539" s="156">
        <f t="shared" si="302"/>
        <v>0</v>
      </c>
      <c r="BY539" s="156">
        <f t="shared" si="302"/>
        <v>0</v>
      </c>
      <c r="BZ539" s="156">
        <f t="shared" si="302"/>
        <v>0</v>
      </c>
      <c r="CA539" s="156">
        <f t="shared" si="302"/>
        <v>0</v>
      </c>
      <c r="CB539" s="156">
        <f t="shared" si="301"/>
        <v>0</v>
      </c>
      <c r="CC539" s="156">
        <f t="shared" si="301"/>
        <v>0</v>
      </c>
      <c r="CD539" s="156">
        <f t="shared" si="301"/>
        <v>0</v>
      </c>
      <c r="CE539" s="156">
        <f t="shared" si="301"/>
        <v>0</v>
      </c>
      <c r="CF539" s="156">
        <f t="shared" si="301"/>
        <v>0</v>
      </c>
      <c r="CG539" s="156">
        <f t="shared" si="303"/>
        <v>0</v>
      </c>
    </row>
    <row r="540" spans="1:85" ht="14.1" hidden="1" customHeight="1" x14ac:dyDescent="0.2">
      <c r="A540" s="142">
        <f t="shared" si="296"/>
        <v>454</v>
      </c>
      <c r="B540" s="143"/>
      <c r="C540" s="144" t="str">
        <f t="shared" si="304"/>
        <v>ה.</v>
      </c>
      <c r="D540" s="145" t="str">
        <f t="shared" si="304"/>
        <v>השקעות בחברות מוחזקות:</v>
      </c>
      <c r="E540" s="145"/>
      <c r="F540" s="145"/>
      <c r="G540" s="145"/>
      <c r="H540" s="145"/>
      <c r="I540" s="146"/>
      <c r="J540" s="156">
        <f t="shared" si="297"/>
        <v>0</v>
      </c>
      <c r="K540" s="156">
        <f t="shared" si="297"/>
        <v>0</v>
      </c>
      <c r="L540" s="156">
        <f t="shared" si="297"/>
        <v>0</v>
      </c>
      <c r="M540" s="156">
        <f t="shared" si="297"/>
        <v>0</v>
      </c>
      <c r="N540" s="156">
        <f t="shared" si="297"/>
        <v>0</v>
      </c>
      <c r="O540" s="156">
        <f t="shared" si="297"/>
        <v>0</v>
      </c>
      <c r="P540" s="156">
        <f t="shared" si="297"/>
        <v>0</v>
      </c>
      <c r="Q540" s="156">
        <f t="shared" si="297"/>
        <v>0</v>
      </c>
      <c r="R540" s="156">
        <f t="shared" si="297"/>
        <v>0</v>
      </c>
      <c r="S540" s="156">
        <f t="shared" si="297"/>
        <v>0</v>
      </c>
      <c r="T540" s="156">
        <f t="shared" si="297"/>
        <v>0</v>
      </c>
      <c r="U540" s="156">
        <f t="shared" si="297"/>
        <v>0</v>
      </c>
      <c r="V540" s="156">
        <f t="shared" si="297"/>
        <v>0</v>
      </c>
      <c r="W540" s="156">
        <f t="shared" si="297"/>
        <v>0</v>
      </c>
      <c r="X540" s="156">
        <f t="shared" si="297"/>
        <v>0</v>
      </c>
      <c r="Y540" s="156">
        <f t="shared" si="297"/>
        <v>0</v>
      </c>
      <c r="Z540" s="156">
        <f t="shared" si="303"/>
        <v>0</v>
      </c>
      <c r="AA540" s="156">
        <f t="shared" si="303"/>
        <v>0</v>
      </c>
      <c r="AB540" s="156">
        <f t="shared" si="303"/>
        <v>0</v>
      </c>
      <c r="AC540" s="156">
        <f t="shared" si="303"/>
        <v>0</v>
      </c>
      <c r="AD540" s="156">
        <f t="shared" si="303"/>
        <v>0</v>
      </c>
      <c r="AE540" s="156">
        <f t="shared" si="303"/>
        <v>0</v>
      </c>
      <c r="AF540" s="156">
        <f t="shared" si="303"/>
        <v>0</v>
      </c>
      <c r="AG540" s="156">
        <f t="shared" si="303"/>
        <v>0</v>
      </c>
      <c r="AH540" s="156">
        <f t="shared" si="303"/>
        <v>0</v>
      </c>
      <c r="AI540" s="156">
        <f t="shared" si="303"/>
        <v>0</v>
      </c>
      <c r="AJ540" s="156">
        <f t="shared" si="303"/>
        <v>0</v>
      </c>
      <c r="AK540" s="156">
        <f t="shared" si="303"/>
        <v>0</v>
      </c>
      <c r="AL540" s="156">
        <f t="shared" si="303"/>
        <v>0</v>
      </c>
      <c r="AM540" s="156">
        <f t="shared" si="303"/>
        <v>0</v>
      </c>
      <c r="AN540" s="156">
        <f t="shared" si="303"/>
        <v>0</v>
      </c>
      <c r="AO540" s="156">
        <f t="shared" si="303"/>
        <v>0</v>
      </c>
      <c r="AP540" s="156">
        <f t="shared" si="303"/>
        <v>0</v>
      </c>
      <c r="AQ540" s="156">
        <f t="shared" si="303"/>
        <v>0</v>
      </c>
      <c r="AR540" s="156">
        <f t="shared" si="303"/>
        <v>0</v>
      </c>
      <c r="AS540" s="156">
        <f t="shared" si="303"/>
        <v>0</v>
      </c>
      <c r="AT540" s="156">
        <f t="shared" si="303"/>
        <v>0</v>
      </c>
      <c r="AU540" s="156">
        <f t="shared" si="303"/>
        <v>0</v>
      </c>
      <c r="AV540" s="156">
        <f t="shared" si="303"/>
        <v>0</v>
      </c>
      <c r="AW540" s="156">
        <f t="shared" si="303"/>
        <v>0</v>
      </c>
      <c r="AX540" s="156">
        <f t="shared" si="303"/>
        <v>0</v>
      </c>
      <c r="AY540" s="156">
        <f t="shared" si="303"/>
        <v>0</v>
      </c>
      <c r="AZ540" s="156">
        <f t="shared" si="303"/>
        <v>0</v>
      </c>
      <c r="BA540" s="156">
        <f t="shared" si="303"/>
        <v>0</v>
      </c>
      <c r="BB540" s="156">
        <f t="shared" si="303"/>
        <v>0</v>
      </c>
      <c r="BC540" s="156">
        <f t="shared" si="302"/>
        <v>0</v>
      </c>
      <c r="BD540" s="156">
        <f t="shared" si="302"/>
        <v>0</v>
      </c>
      <c r="BE540" s="156">
        <f t="shared" si="302"/>
        <v>0</v>
      </c>
      <c r="BF540" s="156">
        <f t="shared" si="302"/>
        <v>0</v>
      </c>
      <c r="BG540" s="156">
        <f t="shared" si="302"/>
        <v>0</v>
      </c>
      <c r="BH540" s="156">
        <f t="shared" si="302"/>
        <v>0</v>
      </c>
      <c r="BI540" s="156">
        <f t="shared" si="302"/>
        <v>0</v>
      </c>
      <c r="BJ540" s="156">
        <f t="shared" si="302"/>
        <v>0</v>
      </c>
      <c r="BK540" s="156">
        <f t="shared" si="302"/>
        <v>0</v>
      </c>
      <c r="BL540" s="156">
        <f t="shared" si="302"/>
        <v>0</v>
      </c>
      <c r="BM540" s="156">
        <f t="shared" si="302"/>
        <v>0</v>
      </c>
      <c r="BN540" s="156">
        <f t="shared" si="302"/>
        <v>0</v>
      </c>
      <c r="BO540" s="156">
        <f t="shared" si="302"/>
        <v>0</v>
      </c>
      <c r="BP540" s="156">
        <f t="shared" si="302"/>
        <v>0</v>
      </c>
      <c r="BQ540" s="156">
        <f t="shared" si="302"/>
        <v>0</v>
      </c>
      <c r="BR540" s="156">
        <f t="shared" si="302"/>
        <v>0</v>
      </c>
      <c r="BS540" s="156">
        <f t="shared" si="302"/>
        <v>0</v>
      </c>
      <c r="BT540" s="156">
        <f t="shared" si="302"/>
        <v>0</v>
      </c>
      <c r="BU540" s="156">
        <f t="shared" si="302"/>
        <v>0</v>
      </c>
      <c r="BV540" s="156">
        <f t="shared" si="302"/>
        <v>0</v>
      </c>
      <c r="BW540" s="156">
        <f t="shared" si="302"/>
        <v>0</v>
      </c>
      <c r="BX540" s="156">
        <f t="shared" si="302"/>
        <v>0</v>
      </c>
      <c r="BY540" s="156">
        <f t="shared" si="302"/>
        <v>0</v>
      </c>
      <c r="BZ540" s="156">
        <f t="shared" si="302"/>
        <v>0</v>
      </c>
      <c r="CA540" s="156">
        <f t="shared" si="302"/>
        <v>0</v>
      </c>
      <c r="CB540" s="156">
        <f t="shared" si="301"/>
        <v>0</v>
      </c>
      <c r="CC540" s="156">
        <f t="shared" si="301"/>
        <v>0</v>
      </c>
      <c r="CD540" s="156">
        <f t="shared" si="301"/>
        <v>0</v>
      </c>
      <c r="CE540" s="156">
        <f t="shared" si="301"/>
        <v>0</v>
      </c>
      <c r="CF540" s="156">
        <f t="shared" si="301"/>
        <v>0</v>
      </c>
      <c r="CG540" s="156">
        <f t="shared" si="303"/>
        <v>0</v>
      </c>
    </row>
    <row r="541" spans="1:85" ht="14.1" hidden="1" customHeight="1" x14ac:dyDescent="0.2">
      <c r="A541" s="142">
        <f t="shared" si="296"/>
        <v>486</v>
      </c>
      <c r="B541" s="143"/>
      <c r="C541" s="144" t="str">
        <f t="shared" si="304"/>
        <v>ו.</v>
      </c>
      <c r="D541" s="145" t="str">
        <f t="shared" si="304"/>
        <v>זכויות במקרקעין</v>
      </c>
      <c r="E541" s="145"/>
      <c r="F541" s="145"/>
      <c r="G541" s="145"/>
      <c r="H541" s="145"/>
      <c r="I541" s="146"/>
      <c r="J541" s="156">
        <f>IF(J520=0,0,J520/J$503)</f>
        <v>6.6644381030035605E-3</v>
      </c>
      <c r="K541" s="156">
        <f>IF(K520=0,0,K520/K$503)</f>
        <v>0</v>
      </c>
      <c r="L541" s="156">
        <f t="shared" ref="L541:CG542" si="305">IF(L520=0,0,L520/L$503)</f>
        <v>0</v>
      </c>
      <c r="M541" s="156">
        <f t="shared" si="305"/>
        <v>4.2853914727651578E-2</v>
      </c>
      <c r="N541" s="156">
        <f t="shared" si="305"/>
        <v>0</v>
      </c>
      <c r="O541" s="156">
        <f t="shared" si="305"/>
        <v>0</v>
      </c>
      <c r="P541" s="156">
        <f t="shared" si="305"/>
        <v>0</v>
      </c>
      <c r="Q541" s="156">
        <f t="shared" si="305"/>
        <v>1.7886406334284951E-2</v>
      </c>
      <c r="R541" s="156">
        <f t="shared" si="305"/>
        <v>0</v>
      </c>
      <c r="S541" s="156">
        <f t="shared" si="305"/>
        <v>0</v>
      </c>
      <c r="T541" s="156">
        <f t="shared" si="305"/>
        <v>0</v>
      </c>
      <c r="U541" s="156">
        <f t="shared" si="305"/>
        <v>0</v>
      </c>
      <c r="V541" s="156">
        <f t="shared" si="305"/>
        <v>0</v>
      </c>
      <c r="W541" s="156">
        <f t="shared" si="305"/>
        <v>0</v>
      </c>
      <c r="X541" s="156">
        <f t="shared" si="305"/>
        <v>0</v>
      </c>
      <c r="Y541" s="156">
        <f t="shared" si="305"/>
        <v>0</v>
      </c>
      <c r="Z541" s="156">
        <f t="shared" si="305"/>
        <v>0</v>
      </c>
      <c r="AA541" s="156">
        <f t="shared" si="305"/>
        <v>0</v>
      </c>
      <c r="AB541" s="156">
        <f t="shared" si="305"/>
        <v>0</v>
      </c>
      <c r="AC541" s="156">
        <f t="shared" si="305"/>
        <v>0</v>
      </c>
      <c r="AD541" s="156">
        <f t="shared" si="305"/>
        <v>0</v>
      </c>
      <c r="AE541" s="156">
        <f t="shared" si="305"/>
        <v>0</v>
      </c>
      <c r="AF541" s="156">
        <f t="shared" si="305"/>
        <v>0</v>
      </c>
      <c r="AG541" s="156">
        <f t="shared" si="305"/>
        <v>0</v>
      </c>
      <c r="AH541" s="156">
        <f t="shared" si="305"/>
        <v>0</v>
      </c>
      <c r="AI541" s="156">
        <f t="shared" si="305"/>
        <v>0</v>
      </c>
      <c r="AJ541" s="156">
        <f t="shared" si="305"/>
        <v>0</v>
      </c>
      <c r="AK541" s="156">
        <f t="shared" si="305"/>
        <v>0</v>
      </c>
      <c r="AL541" s="156">
        <f t="shared" si="305"/>
        <v>0</v>
      </c>
      <c r="AM541" s="156">
        <f t="shared" si="305"/>
        <v>0</v>
      </c>
      <c r="AN541" s="156">
        <f t="shared" si="305"/>
        <v>0</v>
      </c>
      <c r="AO541" s="156">
        <f t="shared" si="305"/>
        <v>0</v>
      </c>
      <c r="AP541" s="156">
        <f t="shared" si="305"/>
        <v>0</v>
      </c>
      <c r="AQ541" s="156">
        <f t="shared" si="305"/>
        <v>0</v>
      </c>
      <c r="AR541" s="156">
        <f t="shared" si="305"/>
        <v>0</v>
      </c>
      <c r="AS541" s="156">
        <f t="shared" si="305"/>
        <v>0</v>
      </c>
      <c r="AT541" s="156">
        <f t="shared" si="305"/>
        <v>0</v>
      </c>
      <c r="AU541" s="156">
        <f t="shared" si="305"/>
        <v>0</v>
      </c>
      <c r="AV541" s="156">
        <f t="shared" si="305"/>
        <v>0</v>
      </c>
      <c r="AW541" s="156">
        <f t="shared" si="305"/>
        <v>0</v>
      </c>
      <c r="AX541" s="156">
        <f t="shared" si="305"/>
        <v>0</v>
      </c>
      <c r="AY541" s="156">
        <f t="shared" si="305"/>
        <v>0</v>
      </c>
      <c r="AZ541" s="156">
        <f t="shared" si="305"/>
        <v>0</v>
      </c>
      <c r="BA541" s="156">
        <f t="shared" si="305"/>
        <v>0</v>
      </c>
      <c r="BB541" s="156">
        <f t="shared" si="305"/>
        <v>0</v>
      </c>
      <c r="BC541" s="156">
        <f t="shared" si="302"/>
        <v>0</v>
      </c>
      <c r="BD541" s="156">
        <f t="shared" si="302"/>
        <v>0</v>
      </c>
      <c r="BE541" s="156">
        <f t="shared" si="302"/>
        <v>0</v>
      </c>
      <c r="BF541" s="156">
        <f t="shared" si="302"/>
        <v>0</v>
      </c>
      <c r="BG541" s="156">
        <f t="shared" si="302"/>
        <v>0</v>
      </c>
      <c r="BH541" s="156">
        <f t="shared" si="302"/>
        <v>0</v>
      </c>
      <c r="BI541" s="156">
        <f t="shared" si="302"/>
        <v>0</v>
      </c>
      <c r="BJ541" s="156">
        <f t="shared" si="302"/>
        <v>0</v>
      </c>
      <c r="BK541" s="156">
        <f t="shared" si="302"/>
        <v>0</v>
      </c>
      <c r="BL541" s="156">
        <f t="shared" si="302"/>
        <v>0</v>
      </c>
      <c r="BM541" s="156">
        <f t="shared" si="302"/>
        <v>0</v>
      </c>
      <c r="BN541" s="156">
        <f t="shared" si="302"/>
        <v>0</v>
      </c>
      <c r="BO541" s="156">
        <f t="shared" si="302"/>
        <v>0</v>
      </c>
      <c r="BP541" s="156">
        <f t="shared" si="302"/>
        <v>0</v>
      </c>
      <c r="BQ541" s="156">
        <f t="shared" si="302"/>
        <v>0</v>
      </c>
      <c r="BR541" s="156">
        <f t="shared" si="302"/>
        <v>0</v>
      </c>
      <c r="BS541" s="156">
        <f t="shared" si="302"/>
        <v>0</v>
      </c>
      <c r="BT541" s="156">
        <f t="shared" si="302"/>
        <v>0</v>
      </c>
      <c r="BU541" s="156">
        <f t="shared" si="302"/>
        <v>0</v>
      </c>
      <c r="BV541" s="156">
        <f t="shared" si="302"/>
        <v>0</v>
      </c>
      <c r="BW541" s="156">
        <f t="shared" si="302"/>
        <v>0</v>
      </c>
      <c r="BX541" s="156">
        <f t="shared" si="302"/>
        <v>0</v>
      </c>
      <c r="BY541" s="156">
        <f t="shared" si="302"/>
        <v>0</v>
      </c>
      <c r="BZ541" s="156">
        <f t="shared" si="302"/>
        <v>0</v>
      </c>
      <c r="CA541" s="156">
        <f t="shared" si="302"/>
        <v>0</v>
      </c>
      <c r="CB541" s="156">
        <f t="shared" si="301"/>
        <v>0</v>
      </c>
      <c r="CC541" s="156">
        <f t="shared" si="301"/>
        <v>0</v>
      </c>
      <c r="CD541" s="156">
        <f t="shared" si="301"/>
        <v>0</v>
      </c>
      <c r="CE541" s="156">
        <f t="shared" si="301"/>
        <v>0</v>
      </c>
      <c r="CF541" s="156">
        <f t="shared" si="301"/>
        <v>0</v>
      </c>
      <c r="CG541" s="156">
        <f t="shared" si="305"/>
        <v>0</v>
      </c>
    </row>
    <row r="542" spans="1:85" ht="14.1" hidden="1" customHeight="1" x14ac:dyDescent="0.2">
      <c r="A542" s="148">
        <f t="shared" si="296"/>
        <v>494</v>
      </c>
      <c r="B542" s="149"/>
      <c r="C542" s="150" t="str">
        <f t="shared" si="304"/>
        <v>ז.</v>
      </c>
      <c r="D542" s="151" t="str">
        <f t="shared" si="304"/>
        <v>השקעות אחרות</v>
      </c>
      <c r="E542" s="151"/>
      <c r="F542" s="151"/>
      <c r="G542" s="151"/>
      <c r="H542" s="151"/>
      <c r="I542" s="152"/>
      <c r="J542" s="158">
        <f>IF(J521=0,0,J521/J$503)</f>
        <v>0</v>
      </c>
      <c r="K542" s="159">
        <f>IF(K521=0,0,K521/K$503)</f>
        <v>0</v>
      </c>
      <c r="L542" s="159">
        <f t="shared" si="305"/>
        <v>0</v>
      </c>
      <c r="M542" s="159">
        <f t="shared" si="305"/>
        <v>0</v>
      </c>
      <c r="N542" s="159">
        <f t="shared" si="305"/>
        <v>0</v>
      </c>
      <c r="O542" s="159">
        <f t="shared" si="305"/>
        <v>0</v>
      </c>
      <c r="P542" s="159">
        <f t="shared" si="305"/>
        <v>0</v>
      </c>
      <c r="Q542" s="159">
        <f t="shared" si="305"/>
        <v>0</v>
      </c>
      <c r="R542" s="159">
        <f t="shared" si="305"/>
        <v>0</v>
      </c>
      <c r="S542" s="159">
        <f t="shared" si="305"/>
        <v>0</v>
      </c>
      <c r="T542" s="159">
        <f t="shared" si="305"/>
        <v>0</v>
      </c>
      <c r="U542" s="159">
        <f t="shared" si="305"/>
        <v>0</v>
      </c>
      <c r="V542" s="159">
        <f t="shared" si="305"/>
        <v>0</v>
      </c>
      <c r="W542" s="159">
        <f t="shared" si="305"/>
        <v>0</v>
      </c>
      <c r="X542" s="159">
        <f t="shared" si="305"/>
        <v>0</v>
      </c>
      <c r="Y542" s="159">
        <f t="shared" si="305"/>
        <v>0</v>
      </c>
      <c r="Z542" s="159">
        <f t="shared" si="305"/>
        <v>0</v>
      </c>
      <c r="AA542" s="159">
        <f t="shared" si="305"/>
        <v>0</v>
      </c>
      <c r="AB542" s="159">
        <f t="shared" si="305"/>
        <v>0</v>
      </c>
      <c r="AC542" s="159">
        <f t="shared" si="305"/>
        <v>0</v>
      </c>
      <c r="AD542" s="159">
        <f t="shared" si="305"/>
        <v>0</v>
      </c>
      <c r="AE542" s="159">
        <f t="shared" si="305"/>
        <v>0</v>
      </c>
      <c r="AF542" s="159">
        <f t="shared" si="305"/>
        <v>0</v>
      </c>
      <c r="AG542" s="159">
        <f t="shared" si="305"/>
        <v>0</v>
      </c>
      <c r="AH542" s="159">
        <f t="shared" si="305"/>
        <v>0</v>
      </c>
      <c r="AI542" s="159">
        <f t="shared" si="305"/>
        <v>0</v>
      </c>
      <c r="AJ542" s="159">
        <f t="shared" si="305"/>
        <v>0</v>
      </c>
      <c r="AK542" s="159">
        <f t="shared" si="305"/>
        <v>0</v>
      </c>
      <c r="AL542" s="159">
        <f t="shared" si="305"/>
        <v>0</v>
      </c>
      <c r="AM542" s="159">
        <f t="shared" si="305"/>
        <v>0</v>
      </c>
      <c r="AN542" s="159">
        <f t="shared" si="305"/>
        <v>0</v>
      </c>
      <c r="AO542" s="159">
        <f t="shared" si="305"/>
        <v>0</v>
      </c>
      <c r="AP542" s="159">
        <f t="shared" si="305"/>
        <v>0</v>
      </c>
      <c r="AQ542" s="159">
        <f t="shared" si="305"/>
        <v>0</v>
      </c>
      <c r="AR542" s="159">
        <f t="shared" si="305"/>
        <v>0</v>
      </c>
      <c r="AS542" s="159">
        <f t="shared" si="305"/>
        <v>0</v>
      </c>
      <c r="AT542" s="159">
        <f t="shared" si="305"/>
        <v>0</v>
      </c>
      <c r="AU542" s="159">
        <f t="shared" si="305"/>
        <v>0</v>
      </c>
      <c r="AV542" s="159">
        <f t="shared" si="305"/>
        <v>0</v>
      </c>
      <c r="AW542" s="159">
        <f t="shared" si="305"/>
        <v>0</v>
      </c>
      <c r="AX542" s="159">
        <f t="shared" si="305"/>
        <v>0</v>
      </c>
      <c r="AY542" s="159">
        <f t="shared" si="305"/>
        <v>0</v>
      </c>
      <c r="AZ542" s="159">
        <f t="shared" si="305"/>
        <v>0</v>
      </c>
      <c r="BA542" s="159">
        <f t="shared" si="305"/>
        <v>0</v>
      </c>
      <c r="BB542" s="159">
        <f t="shared" si="305"/>
        <v>0</v>
      </c>
      <c r="BC542" s="159">
        <f t="shared" si="302"/>
        <v>0</v>
      </c>
      <c r="BD542" s="159">
        <f t="shared" si="302"/>
        <v>0</v>
      </c>
      <c r="BE542" s="159">
        <f t="shared" si="302"/>
        <v>0</v>
      </c>
      <c r="BF542" s="159">
        <f t="shared" si="302"/>
        <v>0</v>
      </c>
      <c r="BG542" s="159">
        <f t="shared" si="302"/>
        <v>0</v>
      </c>
      <c r="BH542" s="159">
        <f t="shared" si="302"/>
        <v>0</v>
      </c>
      <c r="BI542" s="159">
        <f t="shared" si="302"/>
        <v>0</v>
      </c>
      <c r="BJ542" s="159">
        <f t="shared" si="302"/>
        <v>0</v>
      </c>
      <c r="BK542" s="159">
        <f t="shared" si="302"/>
        <v>0</v>
      </c>
      <c r="BL542" s="159">
        <f t="shared" si="302"/>
        <v>0</v>
      </c>
      <c r="BM542" s="159">
        <f t="shared" si="302"/>
        <v>0</v>
      </c>
      <c r="BN542" s="159">
        <f t="shared" si="302"/>
        <v>0</v>
      </c>
      <c r="BO542" s="159">
        <f t="shared" si="302"/>
        <v>0</v>
      </c>
      <c r="BP542" s="159">
        <f t="shared" si="302"/>
        <v>0</v>
      </c>
      <c r="BQ542" s="159">
        <f t="shared" si="302"/>
        <v>0</v>
      </c>
      <c r="BR542" s="159">
        <f t="shared" si="302"/>
        <v>0</v>
      </c>
      <c r="BS542" s="159">
        <f t="shared" si="302"/>
        <v>0</v>
      </c>
      <c r="BT542" s="159">
        <f t="shared" si="302"/>
        <v>0</v>
      </c>
      <c r="BU542" s="159">
        <f t="shared" si="302"/>
        <v>0</v>
      </c>
      <c r="BV542" s="159">
        <f t="shared" si="302"/>
        <v>0</v>
      </c>
      <c r="BW542" s="159">
        <f t="shared" si="302"/>
        <v>0</v>
      </c>
      <c r="BX542" s="159">
        <f t="shared" si="302"/>
        <v>0</v>
      </c>
      <c r="BY542" s="159">
        <f t="shared" si="302"/>
        <v>0</v>
      </c>
      <c r="BZ542" s="159">
        <f t="shared" si="302"/>
        <v>0</v>
      </c>
      <c r="CA542" s="159">
        <f t="shared" si="302"/>
        <v>0</v>
      </c>
      <c r="CB542" s="159">
        <f t="shared" si="301"/>
        <v>0</v>
      </c>
      <c r="CC542" s="159">
        <f t="shared" si="301"/>
        <v>0</v>
      </c>
      <c r="CD542" s="159">
        <f t="shared" si="301"/>
        <v>0</v>
      </c>
      <c r="CE542" s="159">
        <f t="shared" si="301"/>
        <v>0</v>
      </c>
      <c r="CF542" s="159">
        <f t="shared" si="301"/>
        <v>0</v>
      </c>
      <c r="CG542" s="159">
        <f t="shared" si="305"/>
        <v>0</v>
      </c>
    </row>
    <row r="543" spans="1:85" ht="14.1" hidden="1" customHeight="1" x14ac:dyDescent="0.2">
      <c r="J543" s="40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2"/>
      <c r="AX543" s="162"/>
      <c r="AY543" s="162"/>
      <c r="AZ543" s="162"/>
      <c r="BA543" s="162"/>
      <c r="BB543" s="162"/>
      <c r="BC543" s="162"/>
      <c r="BD543" s="162"/>
      <c r="BE543" s="162"/>
      <c r="BF543" s="162"/>
      <c r="BG543" s="162"/>
      <c r="BH543" s="162"/>
      <c r="BI543" s="162"/>
      <c r="BJ543" s="162"/>
      <c r="BK543" s="162"/>
      <c r="BL543" s="162"/>
      <c r="BM543" s="162"/>
      <c r="BN543" s="162"/>
      <c r="BO543" s="162"/>
      <c r="BP543" s="162"/>
      <c r="BQ543" s="162"/>
      <c r="BR543" s="162"/>
      <c r="BS543" s="162"/>
      <c r="BT543" s="162"/>
      <c r="BU543" s="162"/>
      <c r="BV543" s="162"/>
      <c r="BW543" s="162"/>
      <c r="BX543" s="162"/>
      <c r="BY543" s="162"/>
      <c r="BZ543" s="162"/>
      <c r="CA543" s="162"/>
      <c r="CB543" s="162"/>
      <c r="CC543" s="162"/>
      <c r="CD543" s="162"/>
      <c r="CE543" s="162"/>
      <c r="CF543" s="162"/>
      <c r="CG543" s="162"/>
    </row>
    <row r="544" spans="1:85" ht="14.1" hidden="1" customHeight="1" x14ac:dyDescent="0.2">
      <c r="J544" s="40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  <c r="AW544" s="162"/>
      <c r="AX544" s="162"/>
      <c r="AY544" s="162"/>
      <c r="AZ544" s="162"/>
      <c r="BA544" s="162"/>
      <c r="BB544" s="162"/>
      <c r="BC544" s="162"/>
      <c r="BD544" s="162"/>
      <c r="BE544" s="162"/>
      <c r="BF544" s="162"/>
      <c r="BG544" s="162"/>
      <c r="BH544" s="162"/>
      <c r="BI544" s="162"/>
      <c r="BJ544" s="162"/>
      <c r="BK544" s="162"/>
      <c r="BL544" s="162"/>
      <c r="BM544" s="162"/>
      <c r="BN544" s="162"/>
      <c r="BO544" s="162"/>
      <c r="BP544" s="162"/>
      <c r="BQ544" s="162"/>
      <c r="BR544" s="162"/>
      <c r="BS544" s="162"/>
      <c r="BT544" s="162"/>
      <c r="BU544" s="162"/>
      <c r="BV544" s="162"/>
      <c r="BW544" s="162"/>
      <c r="BX544" s="162"/>
      <c r="BY544" s="162"/>
      <c r="BZ544" s="162"/>
      <c r="CA544" s="162"/>
      <c r="CB544" s="162"/>
      <c r="CC544" s="162"/>
      <c r="CD544" s="162"/>
      <c r="CE544" s="162"/>
      <c r="CF544" s="162"/>
      <c r="CG544" s="162"/>
    </row>
    <row r="545" spans="10:85" ht="14.1" hidden="1" customHeight="1" x14ac:dyDescent="0.2">
      <c r="J545" s="40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  <c r="AS545" s="162"/>
      <c r="AT545" s="162"/>
      <c r="AU545" s="162"/>
      <c r="AV545" s="162"/>
      <c r="AW545" s="162"/>
      <c r="AX545" s="162"/>
      <c r="AY545" s="162"/>
      <c r="AZ545" s="162"/>
      <c r="BA545" s="162"/>
      <c r="BB545" s="162"/>
      <c r="BC545" s="162"/>
      <c r="BD545" s="162"/>
      <c r="BE545" s="162"/>
      <c r="BF545" s="162"/>
      <c r="BG545" s="162"/>
      <c r="BH545" s="162"/>
      <c r="BI545" s="162"/>
      <c r="BJ545" s="162"/>
      <c r="BK545" s="162"/>
      <c r="BL545" s="162"/>
      <c r="BM545" s="162"/>
      <c r="BN545" s="162"/>
      <c r="BO545" s="162"/>
      <c r="BP545" s="162"/>
      <c r="BQ545" s="162"/>
      <c r="BR545" s="162"/>
      <c r="BS545" s="162"/>
      <c r="BT545" s="162"/>
      <c r="BU545" s="162"/>
      <c r="BV545" s="162"/>
      <c r="BW545" s="162"/>
      <c r="BX545" s="162"/>
      <c r="BY545" s="162"/>
      <c r="BZ545" s="162"/>
      <c r="CA545" s="162"/>
      <c r="CB545" s="162"/>
      <c r="CC545" s="162"/>
      <c r="CD545" s="162"/>
      <c r="CE545" s="162"/>
      <c r="CF545" s="162"/>
      <c r="CG545" s="162"/>
    </row>
    <row r="546" spans="10:85" ht="14.1" hidden="1" customHeight="1" x14ac:dyDescent="0.2">
      <c r="J546" s="40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2"/>
      <c r="AT546" s="162"/>
      <c r="AU546" s="162"/>
      <c r="AV546" s="162"/>
      <c r="AW546" s="162"/>
      <c r="AX546" s="162"/>
      <c r="AY546" s="162"/>
      <c r="AZ546" s="162"/>
      <c r="BA546" s="162"/>
      <c r="BB546" s="162"/>
      <c r="BC546" s="162"/>
      <c r="BD546" s="162"/>
      <c r="BE546" s="162"/>
      <c r="BF546" s="162"/>
      <c r="BG546" s="162"/>
      <c r="BH546" s="162"/>
      <c r="BI546" s="162"/>
      <c r="BJ546" s="162"/>
      <c r="BK546" s="162"/>
      <c r="BL546" s="162"/>
      <c r="BM546" s="162"/>
      <c r="BN546" s="162"/>
      <c r="BO546" s="162"/>
      <c r="BP546" s="162"/>
      <c r="BQ546" s="162"/>
      <c r="BR546" s="162"/>
      <c r="BS546" s="162"/>
      <c r="BT546" s="162"/>
      <c r="BU546" s="162"/>
      <c r="BV546" s="162"/>
      <c r="BW546" s="162"/>
      <c r="BX546" s="162"/>
      <c r="BY546" s="162"/>
      <c r="BZ546" s="162"/>
      <c r="CA546" s="162"/>
      <c r="CB546" s="162"/>
      <c r="CC546" s="162"/>
      <c r="CD546" s="162"/>
      <c r="CE546" s="162"/>
      <c r="CF546" s="162"/>
      <c r="CG546" s="162"/>
    </row>
    <row r="547" spans="10:85" ht="14.1" hidden="1" customHeight="1" x14ac:dyDescent="0.2">
      <c r="J547" s="40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  <c r="AW547" s="162"/>
      <c r="AX547" s="162"/>
      <c r="AY547" s="162"/>
      <c r="AZ547" s="162"/>
      <c r="BA547" s="162"/>
      <c r="BB547" s="162"/>
      <c r="BC547" s="162"/>
      <c r="BD547" s="162"/>
      <c r="BE547" s="162"/>
      <c r="BF547" s="162"/>
      <c r="BG547" s="162"/>
      <c r="BH547" s="162"/>
      <c r="BI547" s="162"/>
      <c r="BJ547" s="162"/>
      <c r="BK547" s="162"/>
      <c r="BL547" s="162"/>
      <c r="BM547" s="162"/>
      <c r="BN547" s="162"/>
      <c r="BO547" s="162"/>
      <c r="BP547" s="162"/>
      <c r="BQ547" s="162"/>
      <c r="BR547" s="162"/>
      <c r="BS547" s="162"/>
      <c r="BT547" s="162"/>
      <c r="BU547" s="162"/>
      <c r="BV547" s="162"/>
      <c r="BW547" s="162"/>
      <c r="BX547" s="162"/>
      <c r="BY547" s="162"/>
      <c r="BZ547" s="162"/>
      <c r="CA547" s="162"/>
      <c r="CB547" s="162"/>
      <c r="CC547" s="162"/>
      <c r="CD547" s="162"/>
      <c r="CE547" s="162"/>
      <c r="CF547" s="162"/>
      <c r="CG547" s="162"/>
    </row>
    <row r="548" spans="10:85" ht="14.1" hidden="1" customHeight="1" x14ac:dyDescent="0.2">
      <c r="J548" s="40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2"/>
      <c r="AX548" s="162"/>
      <c r="AY548" s="162"/>
      <c r="AZ548" s="162"/>
      <c r="BA548" s="162"/>
      <c r="BB548" s="162"/>
      <c r="BC548" s="162"/>
      <c r="BD548" s="162"/>
      <c r="BE548" s="162"/>
      <c r="BF548" s="162"/>
      <c r="BG548" s="162"/>
      <c r="BH548" s="162"/>
      <c r="BI548" s="162"/>
      <c r="BJ548" s="162"/>
      <c r="BK548" s="162"/>
      <c r="BL548" s="162"/>
      <c r="BM548" s="162"/>
      <c r="BN548" s="162"/>
      <c r="BO548" s="162"/>
      <c r="BP548" s="162"/>
      <c r="BQ548" s="162"/>
      <c r="BR548" s="162"/>
      <c r="BS548" s="162"/>
      <c r="BT548" s="162"/>
      <c r="BU548" s="162"/>
      <c r="BV548" s="162"/>
      <c r="BW548" s="162"/>
      <c r="BX548" s="162"/>
      <c r="BY548" s="162"/>
      <c r="BZ548" s="162"/>
      <c r="CA548" s="162"/>
      <c r="CB548" s="162"/>
      <c r="CC548" s="162"/>
      <c r="CD548" s="162"/>
      <c r="CE548" s="162"/>
      <c r="CF548" s="162"/>
      <c r="CG548" s="162"/>
    </row>
    <row r="549" spans="10:85" ht="14.1" hidden="1" customHeight="1" x14ac:dyDescent="0.2">
      <c r="J549" s="40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2"/>
      <c r="AX549" s="162"/>
      <c r="AY549" s="162"/>
      <c r="AZ549" s="162"/>
      <c r="BA549" s="162"/>
      <c r="BB549" s="162"/>
      <c r="BC549" s="162"/>
      <c r="BD549" s="162"/>
      <c r="BE549" s="162"/>
      <c r="BF549" s="162"/>
      <c r="BG549" s="162"/>
      <c r="BH549" s="162"/>
      <c r="BI549" s="162"/>
      <c r="BJ549" s="162"/>
      <c r="BK549" s="162"/>
      <c r="BL549" s="162"/>
      <c r="BM549" s="162"/>
      <c r="BN549" s="162"/>
      <c r="BO549" s="162"/>
      <c r="BP549" s="162"/>
      <c r="BQ549" s="162"/>
      <c r="BR549" s="162"/>
      <c r="BS549" s="162"/>
      <c r="BT549" s="162"/>
      <c r="BU549" s="162"/>
      <c r="BV549" s="162"/>
      <c r="BW549" s="162"/>
      <c r="BX549" s="162"/>
      <c r="BY549" s="162"/>
      <c r="BZ549" s="162"/>
      <c r="CA549" s="162"/>
      <c r="CB549" s="162"/>
      <c r="CC549" s="162"/>
      <c r="CD549" s="162"/>
      <c r="CE549" s="162"/>
      <c r="CF549" s="162"/>
      <c r="CG549" s="162"/>
    </row>
    <row r="550" spans="10:85" ht="14.1" hidden="1" customHeight="1" x14ac:dyDescent="0.2">
      <c r="J550" s="40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  <c r="AY550" s="162"/>
      <c r="AZ550" s="162"/>
      <c r="BA550" s="162"/>
      <c r="BB550" s="162"/>
      <c r="BC550" s="162"/>
      <c r="BD550" s="162"/>
      <c r="BE550" s="162"/>
      <c r="BF550" s="162"/>
      <c r="BG550" s="162"/>
      <c r="BH550" s="162"/>
      <c r="BI550" s="162"/>
      <c r="BJ550" s="162"/>
      <c r="BK550" s="162"/>
      <c r="BL550" s="162"/>
      <c r="BM550" s="162"/>
      <c r="BN550" s="162"/>
      <c r="BO550" s="162"/>
      <c r="BP550" s="162"/>
      <c r="BQ550" s="162"/>
      <c r="BR550" s="162"/>
      <c r="BS550" s="162"/>
      <c r="BT550" s="162"/>
      <c r="BU550" s="162"/>
      <c r="BV550" s="162"/>
      <c r="BW550" s="162"/>
      <c r="BX550" s="162"/>
      <c r="BY550" s="162"/>
      <c r="BZ550" s="162"/>
      <c r="CA550" s="162"/>
      <c r="CB550" s="162"/>
      <c r="CC550" s="162"/>
      <c r="CD550" s="162"/>
      <c r="CE550" s="162"/>
      <c r="CF550" s="162"/>
      <c r="CG550" s="162"/>
    </row>
    <row r="551" spans="10:85" ht="14.1" hidden="1" customHeight="1" x14ac:dyDescent="0.2">
      <c r="J551" s="40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  <c r="AY551" s="162"/>
      <c r="AZ551" s="162"/>
      <c r="BA551" s="162"/>
      <c r="BB551" s="162"/>
      <c r="BC551" s="162"/>
      <c r="BD551" s="162"/>
      <c r="BE551" s="162"/>
      <c r="BF551" s="162"/>
      <c r="BG551" s="162"/>
      <c r="BH551" s="162"/>
      <c r="BI551" s="162"/>
      <c r="BJ551" s="162"/>
      <c r="BK551" s="162"/>
      <c r="BL551" s="162"/>
      <c r="BM551" s="162"/>
      <c r="BN551" s="162"/>
      <c r="BO551" s="162"/>
      <c r="BP551" s="162"/>
      <c r="BQ551" s="162"/>
      <c r="BR551" s="162"/>
      <c r="BS551" s="162"/>
      <c r="BT551" s="162"/>
      <c r="BU551" s="162"/>
      <c r="BV551" s="162"/>
      <c r="BW551" s="162"/>
      <c r="BX551" s="162"/>
      <c r="BY551" s="162"/>
      <c r="BZ551" s="162"/>
      <c r="CA551" s="162"/>
      <c r="CB551" s="162"/>
      <c r="CC551" s="162"/>
      <c r="CD551" s="162"/>
      <c r="CE551" s="162"/>
      <c r="CF551" s="162"/>
      <c r="CG551" s="162"/>
    </row>
    <row r="552" spans="10:85" ht="14.1" hidden="1" customHeight="1" x14ac:dyDescent="0.2">
      <c r="J552" s="40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  <c r="AW552" s="162"/>
      <c r="AX552" s="162"/>
      <c r="AY552" s="162"/>
      <c r="AZ552" s="162"/>
      <c r="BA552" s="162"/>
      <c r="BB552" s="162"/>
      <c r="BC552" s="162"/>
      <c r="BD552" s="162"/>
      <c r="BE552" s="162"/>
      <c r="BF552" s="162"/>
      <c r="BG552" s="162"/>
      <c r="BH552" s="162"/>
      <c r="BI552" s="162"/>
      <c r="BJ552" s="162"/>
      <c r="BK552" s="162"/>
      <c r="BL552" s="162"/>
      <c r="BM552" s="162"/>
      <c r="BN552" s="162"/>
      <c r="BO552" s="162"/>
      <c r="BP552" s="162"/>
      <c r="BQ552" s="162"/>
      <c r="BR552" s="162"/>
      <c r="BS552" s="162"/>
      <c r="BT552" s="162"/>
      <c r="BU552" s="162"/>
      <c r="BV552" s="162"/>
      <c r="BW552" s="162"/>
      <c r="BX552" s="162"/>
      <c r="BY552" s="162"/>
      <c r="BZ552" s="162"/>
      <c r="CA552" s="162"/>
      <c r="CB552" s="162"/>
      <c r="CC552" s="162"/>
      <c r="CD552" s="162"/>
      <c r="CE552" s="162"/>
      <c r="CF552" s="162"/>
      <c r="CG552" s="162"/>
    </row>
    <row r="553" spans="10:85" ht="14.1" hidden="1" customHeight="1" x14ac:dyDescent="0.2">
      <c r="J553" s="40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  <c r="AW553" s="162"/>
      <c r="AX553" s="162"/>
      <c r="AY553" s="162"/>
      <c r="AZ553" s="162"/>
      <c r="BA553" s="162"/>
      <c r="BB553" s="162"/>
      <c r="BC553" s="162"/>
      <c r="BD553" s="162"/>
      <c r="BE553" s="162"/>
      <c r="BF553" s="162"/>
      <c r="BG553" s="162"/>
      <c r="BH553" s="162"/>
      <c r="BI553" s="162"/>
      <c r="BJ553" s="162"/>
      <c r="BK553" s="162"/>
      <c r="BL553" s="162"/>
      <c r="BM553" s="162"/>
      <c r="BN553" s="162"/>
      <c r="BO553" s="162"/>
      <c r="BP553" s="162"/>
      <c r="BQ553" s="162"/>
      <c r="BR553" s="162"/>
      <c r="BS553" s="162"/>
      <c r="BT553" s="162"/>
      <c r="BU553" s="162"/>
      <c r="BV553" s="162"/>
      <c r="BW553" s="162"/>
      <c r="BX553" s="162"/>
      <c r="BY553" s="162"/>
      <c r="BZ553" s="162"/>
      <c r="CA553" s="162"/>
      <c r="CB553" s="162"/>
      <c r="CC553" s="162"/>
      <c r="CD553" s="162"/>
      <c r="CE553" s="162"/>
      <c r="CF553" s="162"/>
      <c r="CG553" s="162"/>
    </row>
    <row r="554" spans="10:85" ht="14.1" hidden="1" customHeight="1" x14ac:dyDescent="0.2">
      <c r="J554" s="40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2"/>
      <c r="AX554" s="162"/>
      <c r="AY554" s="162"/>
      <c r="AZ554" s="162"/>
      <c r="BA554" s="162"/>
      <c r="BB554" s="162"/>
      <c r="BC554" s="162"/>
      <c r="BD554" s="162"/>
      <c r="BE554" s="162"/>
      <c r="BF554" s="162"/>
      <c r="BG554" s="162"/>
      <c r="BH554" s="162"/>
      <c r="BI554" s="162"/>
      <c r="BJ554" s="162"/>
      <c r="BK554" s="162"/>
      <c r="BL554" s="162"/>
      <c r="BM554" s="162"/>
      <c r="BN554" s="162"/>
      <c r="BO554" s="162"/>
      <c r="BP554" s="162"/>
      <c r="BQ554" s="162"/>
      <c r="BR554" s="162"/>
      <c r="BS554" s="162"/>
      <c r="BT554" s="162"/>
      <c r="BU554" s="162"/>
      <c r="BV554" s="162"/>
      <c r="BW554" s="162"/>
      <c r="BX554" s="162"/>
      <c r="BY554" s="162"/>
      <c r="BZ554" s="162"/>
      <c r="CA554" s="162"/>
      <c r="CB554" s="162"/>
      <c r="CC554" s="162"/>
      <c r="CD554" s="162"/>
      <c r="CE554" s="162"/>
      <c r="CF554" s="162"/>
      <c r="CG554" s="162"/>
    </row>
    <row r="555" spans="10:85" ht="14.1" hidden="1" customHeight="1" x14ac:dyDescent="0.2">
      <c r="J555" s="40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  <c r="AW555" s="162"/>
      <c r="AX555" s="162"/>
      <c r="AY555" s="162"/>
      <c r="AZ555" s="162"/>
      <c r="BA555" s="162"/>
      <c r="BB555" s="162"/>
      <c r="BC555" s="162"/>
      <c r="BD555" s="162"/>
      <c r="BE555" s="162"/>
      <c r="BF555" s="162"/>
      <c r="BG555" s="162"/>
      <c r="BH555" s="162"/>
      <c r="BI555" s="162"/>
      <c r="BJ555" s="162"/>
      <c r="BK555" s="162"/>
      <c r="BL555" s="162"/>
      <c r="BM555" s="162"/>
      <c r="BN555" s="162"/>
      <c r="BO555" s="162"/>
      <c r="BP555" s="162"/>
      <c r="BQ555" s="162"/>
      <c r="BR555" s="162"/>
      <c r="BS555" s="162"/>
      <c r="BT555" s="162"/>
      <c r="BU555" s="162"/>
      <c r="BV555" s="162"/>
      <c r="BW555" s="162"/>
      <c r="BX555" s="162"/>
      <c r="BY555" s="162"/>
      <c r="BZ555" s="162"/>
      <c r="CA555" s="162"/>
      <c r="CB555" s="162"/>
      <c r="CC555" s="162"/>
      <c r="CD555" s="162"/>
      <c r="CE555" s="162"/>
      <c r="CF555" s="162"/>
      <c r="CG555" s="162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IsAccessible xmlns="1ca4df27-5183-4bee-9dbd-0c46c9c4aa40">כן</IsAccessible>
    <PublishingStartDate xmlns="http://schemas.microsoft.com/sharepoint/v3" xsi:nil="true"/>
    <PublishingExpirationDate xmlns="http://schemas.microsoft.com/sharepoint/v3" xsi:nil="true"/>
    <isFileInUse xmlns="1ca4df27-5183-4bee-9dbd-0c46c9c4aa40">true</isFileInUse>
    <Order1 xmlns="1ca4df27-5183-4bee-9dbd-0c46c9c4aa40" xsi:nil="true"/>
  </documentManagement>
</p:properties>
</file>

<file path=customXml/itemProps1.xml><?xml version="1.0" encoding="utf-8"?>
<ds:datastoreItem xmlns:ds="http://schemas.openxmlformats.org/officeDocument/2006/customXml" ds:itemID="{48E2E17F-97B9-49C7-91B7-5F034C3B4A61}"/>
</file>

<file path=customXml/itemProps2.xml><?xml version="1.0" encoding="utf-8"?>
<ds:datastoreItem xmlns:ds="http://schemas.openxmlformats.org/officeDocument/2006/customXml" ds:itemID="{75104C39-C624-42F3-9DAD-DFF533A6716E}"/>
</file>

<file path=customXml/itemProps3.xml><?xml version="1.0" encoding="utf-8"?>
<ds:datastoreItem xmlns:ds="http://schemas.openxmlformats.org/officeDocument/2006/customXml" ds:itemID="{2CA38E9A-78A6-4D8A-9631-693A14344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30.11.21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30.11.21</dc:title>
  <dc:creator>ליזה שלו</dc:creator>
  <cp:lastModifiedBy>User</cp:lastModifiedBy>
  <dcterms:created xsi:type="dcterms:W3CDTF">2022-03-08T12:51:39Z</dcterms:created>
  <dcterms:modified xsi:type="dcterms:W3CDTF">2022-03-08T14:48:27Z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accessible">
    <vt:lpwstr>לא</vt:lpwstr>
  </property>
</Properties>
</file>