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1880"/>
  </bookViews>
  <sheets>
    <sheet name="דוח חודשי - יוני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X487" i="1" s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L487" i="1" s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Z487" i="1" s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N487" i="1" s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B487" i="1" s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P487" i="1" s="1"/>
  <c r="O491" i="1"/>
  <c r="N491" i="1"/>
  <c r="M491" i="1"/>
  <c r="L491" i="1"/>
  <c r="K491" i="1"/>
  <c r="J490" i="1"/>
  <c r="J489" i="1"/>
  <c r="CG488" i="1"/>
  <c r="CF488" i="1"/>
  <c r="CE488" i="1"/>
  <c r="CE487" i="1" s="1"/>
  <c r="CD488" i="1"/>
  <c r="CC488" i="1"/>
  <c r="CB488" i="1"/>
  <c r="CA488" i="1"/>
  <c r="CA487" i="1" s="1"/>
  <c r="BZ488" i="1"/>
  <c r="BY488" i="1"/>
  <c r="BX488" i="1"/>
  <c r="BW488" i="1"/>
  <c r="BV488" i="1"/>
  <c r="BU488" i="1"/>
  <c r="BT488" i="1"/>
  <c r="BS488" i="1"/>
  <c r="BS487" i="1" s="1"/>
  <c r="BR488" i="1"/>
  <c r="BQ488" i="1"/>
  <c r="BP488" i="1"/>
  <c r="BO488" i="1"/>
  <c r="BO487" i="1" s="1"/>
  <c r="BN488" i="1"/>
  <c r="BM488" i="1"/>
  <c r="BL488" i="1"/>
  <c r="BK488" i="1"/>
  <c r="BJ488" i="1"/>
  <c r="BI488" i="1"/>
  <c r="BH488" i="1"/>
  <c r="BG488" i="1"/>
  <c r="BG487" i="1" s="1"/>
  <c r="BF488" i="1"/>
  <c r="BE488" i="1"/>
  <c r="BD488" i="1"/>
  <c r="BC488" i="1"/>
  <c r="BC487" i="1" s="1"/>
  <c r="BB488" i="1"/>
  <c r="BA488" i="1"/>
  <c r="AZ488" i="1"/>
  <c r="AY488" i="1"/>
  <c r="AX488" i="1"/>
  <c r="AW488" i="1"/>
  <c r="AV488" i="1"/>
  <c r="AU488" i="1"/>
  <c r="AU487" i="1" s="1"/>
  <c r="AT488" i="1"/>
  <c r="AS488" i="1"/>
  <c r="AR488" i="1"/>
  <c r="AQ488" i="1"/>
  <c r="AQ487" i="1" s="1"/>
  <c r="AP488" i="1"/>
  <c r="AO488" i="1"/>
  <c r="AN488" i="1"/>
  <c r="AM488" i="1"/>
  <c r="AL488" i="1"/>
  <c r="AK488" i="1"/>
  <c r="AJ488" i="1"/>
  <c r="AI488" i="1"/>
  <c r="AI487" i="1" s="1"/>
  <c r="AH488" i="1"/>
  <c r="AG488" i="1"/>
  <c r="AF488" i="1"/>
  <c r="AE488" i="1"/>
  <c r="AE487" i="1" s="1"/>
  <c r="AD488" i="1"/>
  <c r="AC488" i="1"/>
  <c r="AB488" i="1"/>
  <c r="AA488" i="1"/>
  <c r="Z488" i="1"/>
  <c r="Y488" i="1"/>
  <c r="X488" i="1"/>
  <c r="W488" i="1"/>
  <c r="W487" i="1" s="1"/>
  <c r="V488" i="1"/>
  <c r="U488" i="1"/>
  <c r="T488" i="1"/>
  <c r="S488" i="1"/>
  <c r="S487" i="1" s="1"/>
  <c r="R488" i="1"/>
  <c r="Q488" i="1"/>
  <c r="P488" i="1"/>
  <c r="O488" i="1"/>
  <c r="N488" i="1"/>
  <c r="M488" i="1"/>
  <c r="L488" i="1"/>
  <c r="K488" i="1"/>
  <c r="K487" i="1" s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W479" i="1" s="1"/>
  <c r="BV483" i="1"/>
  <c r="BU483" i="1"/>
  <c r="BU479" i="1" s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B479" i="1" s="1"/>
  <c r="CA480" i="1"/>
  <c r="BZ480" i="1"/>
  <c r="BY480" i="1"/>
  <c r="BY479" i="1" s="1"/>
  <c r="BX480" i="1"/>
  <c r="BW480" i="1"/>
  <c r="BV480" i="1"/>
  <c r="BU480" i="1"/>
  <c r="BT480" i="1"/>
  <c r="BS480" i="1"/>
  <c r="BR480" i="1"/>
  <c r="BQ480" i="1"/>
  <c r="BP480" i="1"/>
  <c r="BP479" i="1" s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D479" i="1" s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R479" i="1" s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F479" i="1" s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T479" i="1" s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D472" i="1" s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T472" i="1" s="1"/>
  <c r="AS476" i="1"/>
  <c r="AR476" i="1"/>
  <c r="AQ476" i="1"/>
  <c r="AP476" i="1"/>
  <c r="AO476" i="1"/>
  <c r="AN476" i="1"/>
  <c r="AM476" i="1"/>
  <c r="AL476" i="1"/>
  <c r="AK476" i="1"/>
  <c r="AJ476" i="1"/>
  <c r="AJ472" i="1" s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V464" i="1" s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N464" i="1" s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B457" i="1" s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P457" i="1" s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D457" i="1" s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R457" i="1" s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F457" i="1" s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T457" i="1" s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E394" i="1" s="1"/>
  <c r="CD397" i="1"/>
  <c r="CD394" i="1" s="1"/>
  <c r="CC397" i="1"/>
  <c r="CB397" i="1"/>
  <c r="CA397" i="1"/>
  <c r="BZ397" i="1"/>
  <c r="BY397" i="1"/>
  <c r="BX397" i="1"/>
  <c r="BW397" i="1"/>
  <c r="BV397" i="1"/>
  <c r="BV394" i="1" s="1"/>
  <c r="BV393" i="1" s="1"/>
  <c r="BU397" i="1"/>
  <c r="BT397" i="1"/>
  <c r="BS397" i="1"/>
  <c r="BS394" i="1" s="1"/>
  <c r="BR397" i="1"/>
  <c r="BQ397" i="1"/>
  <c r="BP397" i="1"/>
  <c r="BO397" i="1"/>
  <c r="BN397" i="1"/>
  <c r="BM397" i="1"/>
  <c r="BL397" i="1"/>
  <c r="BK397" i="1"/>
  <c r="BJ397" i="1"/>
  <c r="BJ394" i="1" s="1"/>
  <c r="BJ393" i="1" s="1"/>
  <c r="BI397" i="1"/>
  <c r="BH397" i="1"/>
  <c r="BG397" i="1"/>
  <c r="BG394" i="1" s="1"/>
  <c r="BF397" i="1"/>
  <c r="BE397" i="1"/>
  <c r="BD397" i="1"/>
  <c r="BC397" i="1"/>
  <c r="BB397" i="1"/>
  <c r="BA397" i="1"/>
  <c r="AZ397" i="1"/>
  <c r="AY397" i="1"/>
  <c r="AX397" i="1"/>
  <c r="AX394" i="1" s="1"/>
  <c r="AX393" i="1" s="1"/>
  <c r="AW397" i="1"/>
  <c r="AV397" i="1"/>
  <c r="AU397" i="1"/>
  <c r="AU394" i="1" s="1"/>
  <c r="AT397" i="1"/>
  <c r="AS397" i="1"/>
  <c r="AR397" i="1"/>
  <c r="AQ397" i="1"/>
  <c r="AP397" i="1"/>
  <c r="AO397" i="1"/>
  <c r="AO394" i="1" s="1"/>
  <c r="AN397" i="1"/>
  <c r="AM397" i="1"/>
  <c r="AL397" i="1"/>
  <c r="AL394" i="1" s="1"/>
  <c r="AL393" i="1" s="1"/>
  <c r="AK397" i="1"/>
  <c r="AK394" i="1" s="1"/>
  <c r="AJ397" i="1"/>
  <c r="AI397" i="1"/>
  <c r="AI394" i="1" s="1"/>
  <c r="AH397" i="1"/>
  <c r="AG397" i="1"/>
  <c r="AF397" i="1"/>
  <c r="AE397" i="1"/>
  <c r="AD397" i="1"/>
  <c r="AC397" i="1"/>
  <c r="AC394" i="1" s="1"/>
  <c r="AB397" i="1"/>
  <c r="AA397" i="1"/>
  <c r="Z397" i="1"/>
  <c r="Z394" i="1" s="1"/>
  <c r="Z393" i="1" s="1"/>
  <c r="Y397" i="1"/>
  <c r="X397" i="1"/>
  <c r="W397" i="1"/>
  <c r="W394" i="1" s="1"/>
  <c r="W393" i="1" s="1"/>
  <c r="V397" i="1"/>
  <c r="U397" i="1"/>
  <c r="T397" i="1"/>
  <c r="S397" i="1"/>
  <c r="R397" i="1"/>
  <c r="Q397" i="1"/>
  <c r="P397" i="1"/>
  <c r="O397" i="1"/>
  <c r="N397" i="1"/>
  <c r="N394" i="1" s="1"/>
  <c r="N393" i="1" s="1"/>
  <c r="M397" i="1"/>
  <c r="L397" i="1"/>
  <c r="K397" i="1"/>
  <c r="J396" i="1"/>
  <c r="CK395" i="1" s="1"/>
  <c r="J395" i="1"/>
  <c r="CK394" i="1" s="1"/>
  <c r="BQ394" i="1"/>
  <c r="AS394" i="1"/>
  <c r="Y394" i="1"/>
  <c r="U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CD338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Z283" i="1" s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N283" i="1" s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B283" i="1" s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P283" i="1" s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S257" i="1" s="1"/>
  <c r="BR269" i="1"/>
  <c r="BQ269" i="1"/>
  <c r="BQ257" i="1" s="1"/>
  <c r="BP269" i="1"/>
  <c r="BP257" i="1" s="1"/>
  <c r="BO269" i="1"/>
  <c r="BN269" i="1"/>
  <c r="BM269" i="1"/>
  <c r="BM257" i="1" s="1"/>
  <c r="BL269" i="1"/>
  <c r="BL257" i="1" s="1"/>
  <c r="BK269" i="1"/>
  <c r="BJ269" i="1"/>
  <c r="BJ257" i="1" s="1"/>
  <c r="BI269" i="1"/>
  <c r="BI257" i="1" s="1"/>
  <c r="BH269" i="1"/>
  <c r="BH257" i="1" s="1"/>
  <c r="BG269" i="1"/>
  <c r="BG257" i="1" s="1"/>
  <c r="BF269" i="1"/>
  <c r="BE269" i="1"/>
  <c r="BE257" i="1" s="1"/>
  <c r="BD269" i="1"/>
  <c r="BD257" i="1" s="1"/>
  <c r="BC269" i="1"/>
  <c r="BC257" i="1" s="1"/>
  <c r="BB269" i="1"/>
  <c r="BA269" i="1"/>
  <c r="BA257" i="1" s="1"/>
  <c r="AZ269" i="1"/>
  <c r="AZ257" i="1" s="1"/>
  <c r="AY269" i="1"/>
  <c r="AX269" i="1"/>
  <c r="AX257" i="1" s="1"/>
  <c r="AW269" i="1"/>
  <c r="AW257" i="1" s="1"/>
  <c r="AV269" i="1"/>
  <c r="AV257" i="1" s="1"/>
  <c r="AU269" i="1"/>
  <c r="AU257" i="1" s="1"/>
  <c r="AT269" i="1"/>
  <c r="AS269" i="1"/>
  <c r="AS257" i="1" s="1"/>
  <c r="AR269" i="1"/>
  <c r="AR257" i="1" s="1"/>
  <c r="AQ269" i="1"/>
  <c r="AQ257" i="1" s="1"/>
  <c r="AP269" i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H258" i="1"/>
  <c r="AG258" i="1"/>
  <c r="AF258" i="1"/>
  <c r="AE258" i="1"/>
  <c r="AD258" i="1"/>
  <c r="AD257" i="1" s="1"/>
  <c r="AC258" i="1"/>
  <c r="AB258" i="1"/>
  <c r="AA258" i="1"/>
  <c r="AA257" i="1" s="1"/>
  <c r="Z258" i="1"/>
  <c r="Y258" i="1"/>
  <c r="X258" i="1"/>
  <c r="W258" i="1"/>
  <c r="V258" i="1"/>
  <c r="U258" i="1"/>
  <c r="T258" i="1"/>
  <c r="S258" i="1"/>
  <c r="R258" i="1"/>
  <c r="R257" i="1" s="1"/>
  <c r="Q258" i="1"/>
  <c r="P258" i="1"/>
  <c r="P257" i="1" s="1"/>
  <c r="O258" i="1"/>
  <c r="O257" i="1" s="1"/>
  <c r="N258" i="1"/>
  <c r="M258" i="1"/>
  <c r="L258" i="1"/>
  <c r="BZ257" i="1"/>
  <c r="BR257" i="1"/>
  <c r="BO257" i="1"/>
  <c r="BN257" i="1"/>
  <c r="BK257" i="1"/>
  <c r="BF257" i="1"/>
  <c r="BB257" i="1"/>
  <c r="AY257" i="1"/>
  <c r="AT257" i="1"/>
  <c r="AP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T236" i="1" s="1"/>
  <c r="BS237" i="1"/>
  <c r="BR237" i="1"/>
  <c r="BQ237" i="1"/>
  <c r="BP237" i="1"/>
  <c r="BP236" i="1" s="1"/>
  <c r="BO237" i="1"/>
  <c r="BN237" i="1"/>
  <c r="BM237" i="1"/>
  <c r="BL237" i="1"/>
  <c r="BK237" i="1"/>
  <c r="BJ237" i="1"/>
  <c r="BI237" i="1"/>
  <c r="BH237" i="1"/>
  <c r="BH236" i="1" s="1"/>
  <c r="BG237" i="1"/>
  <c r="BF237" i="1"/>
  <c r="BE237" i="1"/>
  <c r="BD237" i="1"/>
  <c r="BD236" i="1" s="1"/>
  <c r="BD235" i="1" s="1"/>
  <c r="BC237" i="1"/>
  <c r="BB237" i="1"/>
  <c r="BA237" i="1"/>
  <c r="AZ237" i="1"/>
  <c r="AY237" i="1"/>
  <c r="AX237" i="1"/>
  <c r="AW237" i="1"/>
  <c r="AV237" i="1"/>
  <c r="AV236" i="1" s="1"/>
  <c r="AU237" i="1"/>
  <c r="AT237" i="1"/>
  <c r="AS237" i="1"/>
  <c r="AR237" i="1"/>
  <c r="AQ237" i="1"/>
  <c r="AP237" i="1"/>
  <c r="AO237" i="1"/>
  <c r="AN237" i="1"/>
  <c r="AM237" i="1"/>
  <c r="AL237" i="1"/>
  <c r="AL236" i="1" s="1"/>
  <c r="AK237" i="1"/>
  <c r="AJ237" i="1"/>
  <c r="AJ236" i="1" s="1"/>
  <c r="AI237" i="1"/>
  <c r="AH237" i="1"/>
  <c r="AG237" i="1"/>
  <c r="AF237" i="1"/>
  <c r="AF236" i="1" s="1"/>
  <c r="AE237" i="1"/>
  <c r="AD237" i="1"/>
  <c r="AC237" i="1"/>
  <c r="AB237" i="1"/>
  <c r="AA237" i="1"/>
  <c r="Z237" i="1"/>
  <c r="Y237" i="1"/>
  <c r="X237" i="1"/>
  <c r="X236" i="1" s="1"/>
  <c r="W237" i="1"/>
  <c r="V237" i="1"/>
  <c r="U237" i="1"/>
  <c r="T237" i="1"/>
  <c r="T236" i="1" s="1"/>
  <c r="S237" i="1"/>
  <c r="R237" i="1"/>
  <c r="Q237" i="1"/>
  <c r="P237" i="1"/>
  <c r="O237" i="1"/>
  <c r="N237" i="1"/>
  <c r="N236" i="1" s="1"/>
  <c r="M237" i="1"/>
  <c r="L237" i="1"/>
  <c r="L236" i="1" s="1"/>
  <c r="K237" i="1"/>
  <c r="CH235" i="1"/>
  <c r="CF236" i="1"/>
  <c r="BX236" i="1"/>
  <c r="BL236" i="1"/>
  <c r="BJ236" i="1"/>
  <c r="AZ236" i="1"/>
  <c r="AN236" i="1"/>
  <c r="P236" i="1"/>
  <c r="J233" i="1"/>
  <c r="CK232" i="1" s="1"/>
  <c r="J232" i="1"/>
  <c r="CK231" i="1" s="1"/>
  <c r="J231" i="1"/>
  <c r="CK230" i="1" s="1"/>
  <c r="J230" i="1"/>
  <c r="CK229" i="1" s="1"/>
  <c r="CG229" i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L229" i="1"/>
  <c r="L227" i="1" s="1"/>
  <c r="K229" i="1"/>
  <c r="K227" i="1" s="1"/>
  <c r="J228" i="1"/>
  <c r="CK227" i="1" s="1"/>
  <c r="CG227" i="1"/>
  <c r="CB227" i="1"/>
  <c r="BU227" i="1"/>
  <c r="BH227" i="1"/>
  <c r="AW227" i="1"/>
  <c r="M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C221" i="1"/>
  <c r="CC219" i="1" s="1"/>
  <c r="CB221" i="1"/>
  <c r="CB219" i="1" s="1"/>
  <c r="CA221" i="1"/>
  <c r="CA219" i="1" s="1"/>
  <c r="BZ221" i="1"/>
  <c r="BZ219" i="1" s="1"/>
  <c r="BY221" i="1"/>
  <c r="BY219" i="1" s="1"/>
  <c r="BY218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H221" i="1"/>
  <c r="BH219" i="1" s="1"/>
  <c r="BG221" i="1"/>
  <c r="BG219" i="1" s="1"/>
  <c r="BF221" i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M218" i="1" s="1"/>
  <c r="L221" i="1"/>
  <c r="L219" i="1" s="1"/>
  <c r="K221" i="1"/>
  <c r="J220" i="1"/>
  <c r="CK219" i="1" s="1"/>
  <c r="CD219" i="1"/>
  <c r="BR219" i="1"/>
  <c r="BI219" i="1"/>
  <c r="BF219" i="1"/>
  <c r="AT219" i="1"/>
  <c r="AH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U210" i="1" s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U210" i="1" s="1"/>
  <c r="BT211" i="1"/>
  <c r="BS211" i="1"/>
  <c r="BS210" i="1" s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G210" i="1" s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U210" i="1" s="1"/>
  <c r="AT211" i="1"/>
  <c r="AS211" i="1"/>
  <c r="AR211" i="1"/>
  <c r="AQ211" i="1"/>
  <c r="AP211" i="1"/>
  <c r="AO211" i="1"/>
  <c r="AN211" i="1"/>
  <c r="AM211" i="1"/>
  <c r="AM210" i="1" s="1"/>
  <c r="AL211" i="1"/>
  <c r="AK211" i="1"/>
  <c r="AK210" i="1" s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W210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BL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B198" i="1" s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P198" i="1" s="1"/>
  <c r="BO199" i="1"/>
  <c r="BO198" i="1" s="1"/>
  <c r="BN199" i="1"/>
  <c r="BM199" i="1"/>
  <c r="BL199" i="1"/>
  <c r="BK199" i="1"/>
  <c r="BJ199" i="1"/>
  <c r="BI199" i="1"/>
  <c r="BH199" i="1"/>
  <c r="BG199" i="1"/>
  <c r="BF199" i="1"/>
  <c r="BE199" i="1"/>
  <c r="BD199" i="1"/>
  <c r="BD198" i="1" s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R198" i="1" s="1"/>
  <c r="AQ199" i="1"/>
  <c r="AQ198" i="1" s="1"/>
  <c r="AP199" i="1"/>
  <c r="AO199" i="1"/>
  <c r="AN199" i="1"/>
  <c r="AM199" i="1"/>
  <c r="AL199" i="1"/>
  <c r="AK199" i="1"/>
  <c r="AJ199" i="1"/>
  <c r="AI199" i="1"/>
  <c r="AH199" i="1"/>
  <c r="AG199" i="1"/>
  <c r="AF199" i="1"/>
  <c r="AF198" i="1" s="1"/>
  <c r="AE199" i="1"/>
  <c r="AE198" i="1" s="1"/>
  <c r="AD199" i="1"/>
  <c r="AC199" i="1"/>
  <c r="AB199" i="1"/>
  <c r="AA199" i="1"/>
  <c r="Z199" i="1"/>
  <c r="Y199" i="1"/>
  <c r="X199" i="1"/>
  <c r="W199" i="1"/>
  <c r="V199" i="1"/>
  <c r="U199" i="1"/>
  <c r="T199" i="1"/>
  <c r="T198" i="1" s="1"/>
  <c r="S199" i="1"/>
  <c r="R199" i="1"/>
  <c r="Q199" i="1"/>
  <c r="P199" i="1"/>
  <c r="O199" i="1"/>
  <c r="N199" i="1"/>
  <c r="M199" i="1"/>
  <c r="L199" i="1"/>
  <c r="K199" i="1"/>
  <c r="CA198" i="1"/>
  <c r="BW198" i="1"/>
  <c r="J196" i="1"/>
  <c r="J195" i="1"/>
  <c r="J194" i="1"/>
  <c r="J193" i="1"/>
  <c r="CG192" i="1"/>
  <c r="CG190" i="1" s="1"/>
  <c r="CF192" i="1"/>
  <c r="CF190" i="1" s="1"/>
  <c r="CE192" i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W192" i="1"/>
  <c r="BV192" i="1"/>
  <c r="BV190" i="1" s="1"/>
  <c r="BU192" i="1"/>
  <c r="BU190" i="1" s="1"/>
  <c r="BT192" i="1"/>
  <c r="BT190" i="1" s="1"/>
  <c r="BS192" i="1"/>
  <c r="BR192" i="1"/>
  <c r="BR190" i="1" s="1"/>
  <c r="BQ192" i="1"/>
  <c r="BQ190" i="1" s="1"/>
  <c r="BP192" i="1"/>
  <c r="BP190" i="1" s="1"/>
  <c r="BO192" i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Y192" i="1"/>
  <c r="AX192" i="1"/>
  <c r="AX190" i="1" s="1"/>
  <c r="AW192" i="1"/>
  <c r="AW190" i="1" s="1"/>
  <c r="AV192" i="1"/>
  <c r="AV190" i="1" s="1"/>
  <c r="AU192" i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M192" i="1"/>
  <c r="AM190" i="1" s="1"/>
  <c r="AL192" i="1"/>
  <c r="AL190" i="1" s="1"/>
  <c r="AK192" i="1"/>
  <c r="AK190" i="1" s="1"/>
  <c r="AJ192" i="1"/>
  <c r="AJ190" i="1" s="1"/>
  <c r="AI192" i="1"/>
  <c r="AH192" i="1"/>
  <c r="AH190" i="1" s="1"/>
  <c r="AG192" i="1"/>
  <c r="AG190" i="1" s="1"/>
  <c r="AF192" i="1"/>
  <c r="AF190" i="1" s="1"/>
  <c r="AE192" i="1"/>
  <c r="AD192" i="1"/>
  <c r="AD190" i="1" s="1"/>
  <c r="AC192" i="1"/>
  <c r="AC190" i="1" s="1"/>
  <c r="AB192" i="1"/>
  <c r="AA192" i="1"/>
  <c r="AA190" i="1" s="1"/>
  <c r="Z192" i="1"/>
  <c r="Z190" i="1" s="1"/>
  <c r="Y192" i="1"/>
  <c r="Y190" i="1" s="1"/>
  <c r="X192" i="1"/>
  <c r="X190" i="1" s="1"/>
  <c r="W192" i="1"/>
  <c r="V192" i="1"/>
  <c r="V190" i="1" s="1"/>
  <c r="U192" i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E190" i="1"/>
  <c r="BX190" i="1"/>
  <c r="BW190" i="1"/>
  <c r="BS190" i="1"/>
  <c r="BO190" i="1"/>
  <c r="BG190" i="1"/>
  <c r="AZ190" i="1"/>
  <c r="AY190" i="1"/>
  <c r="AU190" i="1"/>
  <c r="AN190" i="1"/>
  <c r="AI190" i="1"/>
  <c r="AE190" i="1"/>
  <c r="AB190" i="1"/>
  <c r="W190" i="1"/>
  <c r="K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E176" i="1" s="1"/>
  <c r="CD177" i="1"/>
  <c r="CC177" i="1"/>
  <c r="CB177" i="1"/>
  <c r="CA177" i="1"/>
  <c r="CA176" i="1" s="1"/>
  <c r="BZ177" i="1"/>
  <c r="BY177" i="1"/>
  <c r="BX177" i="1"/>
  <c r="BX176" i="1" s="1"/>
  <c r="BW177" i="1"/>
  <c r="BV177" i="1"/>
  <c r="BU177" i="1"/>
  <c r="BT177" i="1"/>
  <c r="BS177" i="1"/>
  <c r="BS176" i="1" s="1"/>
  <c r="BR177" i="1"/>
  <c r="BQ177" i="1"/>
  <c r="BQ176" i="1" s="1"/>
  <c r="BP177" i="1"/>
  <c r="BP176" i="1" s="1"/>
  <c r="BO177" i="1"/>
  <c r="BO176" i="1" s="1"/>
  <c r="BN177" i="1"/>
  <c r="BM177" i="1"/>
  <c r="BL177" i="1"/>
  <c r="BL176" i="1" s="1"/>
  <c r="BK177" i="1"/>
  <c r="BJ177" i="1"/>
  <c r="BI177" i="1"/>
  <c r="BH177" i="1"/>
  <c r="BG177" i="1"/>
  <c r="BG176" i="1" s="1"/>
  <c r="BF177" i="1"/>
  <c r="BE177" i="1"/>
  <c r="BE176" i="1" s="1"/>
  <c r="BD177" i="1"/>
  <c r="BC177" i="1"/>
  <c r="BC176" i="1" s="1"/>
  <c r="BB177" i="1"/>
  <c r="BA177" i="1"/>
  <c r="AZ177" i="1"/>
  <c r="AZ176" i="1" s="1"/>
  <c r="AY177" i="1"/>
  <c r="AX177" i="1"/>
  <c r="AW177" i="1"/>
  <c r="AV177" i="1"/>
  <c r="AU177" i="1"/>
  <c r="AU176" i="1" s="1"/>
  <c r="AT177" i="1"/>
  <c r="AS177" i="1"/>
  <c r="AS176" i="1" s="1"/>
  <c r="AR177" i="1"/>
  <c r="AR176" i="1" s="1"/>
  <c r="AQ177" i="1"/>
  <c r="AQ176" i="1" s="1"/>
  <c r="AP177" i="1"/>
  <c r="AO177" i="1"/>
  <c r="AN177" i="1"/>
  <c r="AN176" i="1" s="1"/>
  <c r="AM177" i="1"/>
  <c r="AL177" i="1"/>
  <c r="AK177" i="1"/>
  <c r="AJ177" i="1"/>
  <c r="AI177" i="1"/>
  <c r="AI176" i="1" s="1"/>
  <c r="AH177" i="1"/>
  <c r="AG177" i="1"/>
  <c r="AG176" i="1" s="1"/>
  <c r="AF177" i="1"/>
  <c r="AE177" i="1"/>
  <c r="AE176" i="1" s="1"/>
  <c r="AD177" i="1"/>
  <c r="AC177" i="1"/>
  <c r="AB177" i="1"/>
  <c r="AB176" i="1" s="1"/>
  <c r="AA177" i="1"/>
  <c r="Z177" i="1"/>
  <c r="Y177" i="1"/>
  <c r="X177" i="1"/>
  <c r="X176" i="1" s="1"/>
  <c r="W177" i="1"/>
  <c r="W176" i="1" s="1"/>
  <c r="V177" i="1"/>
  <c r="U177" i="1"/>
  <c r="U176" i="1" s="1"/>
  <c r="T177" i="1"/>
  <c r="T176" i="1" s="1"/>
  <c r="S177" i="1"/>
  <c r="S176" i="1" s="1"/>
  <c r="R177" i="1"/>
  <c r="Q177" i="1"/>
  <c r="P177" i="1"/>
  <c r="P176" i="1" s="1"/>
  <c r="O177" i="1"/>
  <c r="N177" i="1"/>
  <c r="M177" i="1"/>
  <c r="L177" i="1"/>
  <c r="K177" i="1"/>
  <c r="CG176" i="1"/>
  <c r="CC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D168" i="1"/>
  <c r="CC168" i="1"/>
  <c r="CB168" i="1"/>
  <c r="CA168" i="1"/>
  <c r="BZ168" i="1"/>
  <c r="BY168" i="1"/>
  <c r="BX168" i="1"/>
  <c r="BX167" i="1" s="1"/>
  <c r="BW168" i="1"/>
  <c r="BV168" i="1"/>
  <c r="BU168" i="1"/>
  <c r="BT168" i="1"/>
  <c r="BT167" i="1" s="1"/>
  <c r="BS168" i="1"/>
  <c r="BR168" i="1"/>
  <c r="BQ168" i="1"/>
  <c r="BP168" i="1"/>
  <c r="BO168" i="1"/>
  <c r="BN168" i="1"/>
  <c r="BM168" i="1"/>
  <c r="BL168" i="1"/>
  <c r="BL167" i="1" s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Z167" i="1" s="1"/>
  <c r="AY168" i="1"/>
  <c r="AX168" i="1"/>
  <c r="AW168" i="1"/>
  <c r="AV168" i="1"/>
  <c r="AV167" i="1" s="1"/>
  <c r="AU168" i="1"/>
  <c r="AT168" i="1"/>
  <c r="AS168" i="1"/>
  <c r="AR168" i="1"/>
  <c r="AQ168" i="1"/>
  <c r="AP168" i="1"/>
  <c r="AO168" i="1"/>
  <c r="AN168" i="1"/>
  <c r="AN167" i="1" s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B167" i="1" s="1"/>
  <c r="AA168" i="1"/>
  <c r="Z168" i="1"/>
  <c r="Z167" i="1" s="1"/>
  <c r="Y168" i="1"/>
  <c r="X168" i="1"/>
  <c r="W168" i="1"/>
  <c r="V168" i="1"/>
  <c r="U168" i="1"/>
  <c r="T168" i="1"/>
  <c r="S168" i="1"/>
  <c r="R168" i="1"/>
  <c r="R167" i="1" s="1"/>
  <c r="Q168" i="1"/>
  <c r="P168" i="1"/>
  <c r="P167" i="1" s="1"/>
  <c r="O168" i="1"/>
  <c r="N168" i="1"/>
  <c r="N167" i="1" s="1"/>
  <c r="M168" i="1"/>
  <c r="L168" i="1"/>
  <c r="L167" i="1" s="1"/>
  <c r="K168" i="1"/>
  <c r="CD167" i="1"/>
  <c r="BV167" i="1"/>
  <c r="BJ167" i="1"/>
  <c r="BF167" i="1"/>
  <c r="BA167" i="1"/>
  <c r="AX167" i="1"/>
  <c r="AL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D156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Y159" i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Q159" i="1"/>
  <c r="BP159" i="1"/>
  <c r="BP158" i="1" s="1"/>
  <c r="BP157" i="1" s="1"/>
  <c r="BO159" i="1"/>
  <c r="BO158" i="1" s="1"/>
  <c r="BO157" i="1" s="1"/>
  <c r="BN159" i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J156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A159" i="1"/>
  <c r="AZ159" i="1"/>
  <c r="AZ158" i="1" s="1"/>
  <c r="AZ157" i="1" s="1"/>
  <c r="AY159" i="1"/>
  <c r="AY158" i="1" s="1"/>
  <c r="AY157" i="1" s="1"/>
  <c r="AX159" i="1"/>
  <c r="AX158" i="1" s="1"/>
  <c r="AX157" i="1" s="1"/>
  <c r="AX156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S159" i="1"/>
  <c r="AR159" i="1"/>
  <c r="AR158" i="1" s="1"/>
  <c r="AR157" i="1" s="1"/>
  <c r="AQ159" i="1"/>
  <c r="AQ158" i="1" s="1"/>
  <c r="AQ157" i="1" s="1"/>
  <c r="AP159" i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K159" i="1"/>
  <c r="K158" i="1" s="1"/>
  <c r="H159" i="1"/>
  <c r="BZ158" i="1"/>
  <c r="BZ157" i="1" s="1"/>
  <c r="BY158" i="1"/>
  <c r="BY157" i="1" s="1"/>
  <c r="BR158" i="1"/>
  <c r="BR157" i="1" s="1"/>
  <c r="BQ158" i="1"/>
  <c r="BQ157" i="1" s="1"/>
  <c r="BN158" i="1"/>
  <c r="BN157" i="1" s="1"/>
  <c r="BB158" i="1"/>
  <c r="BB157" i="1" s="1"/>
  <c r="BA158" i="1"/>
  <c r="BA157" i="1" s="1"/>
  <c r="AT158" i="1"/>
  <c r="AT157" i="1" s="1"/>
  <c r="AS158" i="1"/>
  <c r="AS157" i="1" s="1"/>
  <c r="AP158" i="1"/>
  <c r="AP157" i="1" s="1"/>
  <c r="AJ158" i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A158" i="1"/>
  <c r="AA157" i="1" s="1"/>
  <c r="Z158" i="1"/>
  <c r="Z157" i="1" s="1"/>
  <c r="Y158" i="1"/>
  <c r="Y157" i="1" s="1"/>
  <c r="X158" i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AJ157" i="1"/>
  <c r="AB157" i="1"/>
  <c r="X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CA136" i="1" s="1"/>
  <c r="BZ137" i="1"/>
  <c r="BY137" i="1"/>
  <c r="BY136" i="1" s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M136" i="1" s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BA136" i="1" s="1"/>
  <c r="AZ137" i="1"/>
  <c r="AY137" i="1"/>
  <c r="AX137" i="1"/>
  <c r="AW137" i="1"/>
  <c r="AV137" i="1"/>
  <c r="AU137" i="1"/>
  <c r="AT137" i="1"/>
  <c r="AS137" i="1"/>
  <c r="AR137" i="1"/>
  <c r="AQ137" i="1"/>
  <c r="AQ136" i="1" s="1"/>
  <c r="AP137" i="1"/>
  <c r="AO137" i="1"/>
  <c r="AO136" i="1" s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C136" i="1" s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Q136" i="1" s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L99" i="1" s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G77" i="1" s="1"/>
  <c r="CF78" i="1"/>
  <c r="CE78" i="1"/>
  <c r="CD78" i="1"/>
  <c r="CC78" i="1"/>
  <c r="CB78" i="1"/>
  <c r="CA78" i="1"/>
  <c r="BZ78" i="1"/>
  <c r="BY78" i="1"/>
  <c r="BX78" i="1"/>
  <c r="BW78" i="1"/>
  <c r="BW77" i="1" s="1"/>
  <c r="BV78" i="1"/>
  <c r="BU78" i="1"/>
  <c r="BU77" i="1" s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I77" i="1" s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W77" i="1" s="1"/>
  <c r="AV78" i="1"/>
  <c r="AU78" i="1"/>
  <c r="AT78" i="1"/>
  <c r="AS78" i="1"/>
  <c r="AR78" i="1"/>
  <c r="AQ78" i="1"/>
  <c r="AP78" i="1"/>
  <c r="AO78" i="1"/>
  <c r="AN78" i="1"/>
  <c r="AM78" i="1"/>
  <c r="AM77" i="1" s="1"/>
  <c r="AL78" i="1"/>
  <c r="AK78" i="1"/>
  <c r="AK77" i="1" s="1"/>
  <c r="AJ78" i="1"/>
  <c r="AI78" i="1"/>
  <c r="AH78" i="1"/>
  <c r="AG78" i="1"/>
  <c r="AF78" i="1"/>
  <c r="AE78" i="1"/>
  <c r="AD78" i="1"/>
  <c r="AC78" i="1"/>
  <c r="AB78" i="1"/>
  <c r="AA78" i="1"/>
  <c r="Z78" i="1"/>
  <c r="Y78" i="1"/>
  <c r="Y77" i="1" s="1"/>
  <c r="X78" i="1"/>
  <c r="W78" i="1"/>
  <c r="V78" i="1"/>
  <c r="U78" i="1"/>
  <c r="T78" i="1"/>
  <c r="S78" i="1"/>
  <c r="R78" i="1"/>
  <c r="Q78" i="1"/>
  <c r="P78" i="1"/>
  <c r="O78" i="1"/>
  <c r="N78" i="1"/>
  <c r="M78" i="1"/>
  <c r="M77" i="1" s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R60" i="1" s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F60" i="1" s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T60" i="1" s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H60" i="1" s="1"/>
  <c r="AG61" i="1"/>
  <c r="AF61" i="1"/>
  <c r="AE61" i="1"/>
  <c r="AD61" i="1"/>
  <c r="AC61" i="1"/>
  <c r="AB61" i="1"/>
  <c r="AA61" i="1"/>
  <c r="Z61" i="1"/>
  <c r="Y61" i="1"/>
  <c r="X61" i="1"/>
  <c r="W61" i="1"/>
  <c r="V61" i="1"/>
  <c r="V60" i="1" s="1"/>
  <c r="U61" i="1"/>
  <c r="U60" i="1" s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F47" i="1" s="1"/>
  <c r="CE48" i="1"/>
  <c r="CE47" i="1" s="1"/>
  <c r="CD48" i="1"/>
  <c r="CC48" i="1"/>
  <c r="CC47" i="1" s="1"/>
  <c r="CB48" i="1"/>
  <c r="CA48" i="1"/>
  <c r="BZ48" i="1"/>
  <c r="BY48" i="1"/>
  <c r="BX48" i="1"/>
  <c r="BW48" i="1"/>
  <c r="BV48" i="1"/>
  <c r="BU48" i="1"/>
  <c r="BT48" i="1"/>
  <c r="BT47" i="1" s="1"/>
  <c r="BS48" i="1"/>
  <c r="BS47" i="1" s="1"/>
  <c r="BR48" i="1"/>
  <c r="BQ48" i="1"/>
  <c r="BP48" i="1"/>
  <c r="BO48" i="1"/>
  <c r="BN48" i="1"/>
  <c r="BM48" i="1"/>
  <c r="BM47" i="1" s="1"/>
  <c r="BL48" i="1"/>
  <c r="BK48" i="1"/>
  <c r="BJ48" i="1"/>
  <c r="BI48" i="1"/>
  <c r="BI47" i="1" s="1"/>
  <c r="BH48" i="1"/>
  <c r="BH47" i="1" s="1"/>
  <c r="BG48" i="1"/>
  <c r="BG47" i="1" s="1"/>
  <c r="BF48" i="1"/>
  <c r="BE48" i="1"/>
  <c r="BD48" i="1"/>
  <c r="BC48" i="1"/>
  <c r="BB48" i="1"/>
  <c r="BA48" i="1"/>
  <c r="AZ48" i="1"/>
  <c r="AY48" i="1"/>
  <c r="AX48" i="1"/>
  <c r="AW48" i="1"/>
  <c r="AV48" i="1"/>
  <c r="AV47" i="1" s="1"/>
  <c r="AU48" i="1"/>
  <c r="AU47" i="1" s="1"/>
  <c r="AT48" i="1"/>
  <c r="AS48" i="1"/>
  <c r="AR48" i="1"/>
  <c r="AQ48" i="1"/>
  <c r="AP48" i="1"/>
  <c r="AO48" i="1"/>
  <c r="AN48" i="1"/>
  <c r="AM48" i="1"/>
  <c r="AL48" i="1"/>
  <c r="AK48" i="1"/>
  <c r="AJ48" i="1"/>
  <c r="AJ47" i="1" s="1"/>
  <c r="AI48" i="1"/>
  <c r="AI47" i="1" s="1"/>
  <c r="AH48" i="1"/>
  <c r="AG48" i="1"/>
  <c r="AG47" i="1" s="1"/>
  <c r="AF48" i="1"/>
  <c r="AE48" i="1"/>
  <c r="AD48" i="1"/>
  <c r="AC48" i="1"/>
  <c r="AB48" i="1"/>
  <c r="AA48" i="1"/>
  <c r="Z48" i="1"/>
  <c r="Y48" i="1"/>
  <c r="X48" i="1"/>
  <c r="X47" i="1" s="1"/>
  <c r="W48" i="1"/>
  <c r="W47" i="1" s="1"/>
  <c r="V48" i="1"/>
  <c r="U48" i="1"/>
  <c r="T48" i="1"/>
  <c r="S48" i="1"/>
  <c r="R48" i="1"/>
  <c r="Q48" i="1"/>
  <c r="P48" i="1"/>
  <c r="O48" i="1"/>
  <c r="N48" i="1"/>
  <c r="M48" i="1"/>
  <c r="L48" i="1"/>
  <c r="L47" i="1" s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N37" i="1" s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W37" i="1" s="1"/>
  <c r="BV38" i="1"/>
  <c r="BU38" i="1"/>
  <c r="BT38" i="1"/>
  <c r="BT37" i="1" s="1"/>
  <c r="BS38" i="1"/>
  <c r="BR38" i="1"/>
  <c r="BQ38" i="1"/>
  <c r="BP38" i="1"/>
  <c r="BO38" i="1"/>
  <c r="BN38" i="1"/>
  <c r="BM38" i="1"/>
  <c r="BL38" i="1"/>
  <c r="BK38" i="1"/>
  <c r="BK37" i="1" s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Y37" i="1" s="1"/>
  <c r="AX38" i="1"/>
  <c r="AW38" i="1"/>
  <c r="AV38" i="1"/>
  <c r="AU38" i="1"/>
  <c r="AU37" i="1" s="1"/>
  <c r="AT38" i="1"/>
  <c r="AS38" i="1"/>
  <c r="AR38" i="1"/>
  <c r="AQ38" i="1"/>
  <c r="AP38" i="1"/>
  <c r="AO38" i="1"/>
  <c r="AN38" i="1"/>
  <c r="AM38" i="1"/>
  <c r="AM37" i="1" s="1"/>
  <c r="AL38" i="1"/>
  <c r="AK38" i="1"/>
  <c r="AJ38" i="1"/>
  <c r="AI38" i="1"/>
  <c r="AH38" i="1"/>
  <c r="AG38" i="1"/>
  <c r="AF38" i="1"/>
  <c r="AE38" i="1"/>
  <c r="AD38" i="1"/>
  <c r="AC38" i="1"/>
  <c r="AB38" i="1"/>
  <c r="AA38" i="1"/>
  <c r="AA37" i="1" s="1"/>
  <c r="Z38" i="1"/>
  <c r="Y38" i="1"/>
  <c r="X38" i="1"/>
  <c r="W38" i="1"/>
  <c r="W37" i="1" s="1"/>
  <c r="V38" i="1"/>
  <c r="U38" i="1"/>
  <c r="T38" i="1"/>
  <c r="S38" i="1"/>
  <c r="R38" i="1"/>
  <c r="Q38" i="1"/>
  <c r="P38" i="1"/>
  <c r="O38" i="1"/>
  <c r="O37" i="1" s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B27" i="1"/>
  <c r="BM27" i="1"/>
  <c r="AC27" i="1"/>
  <c r="Q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I12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V13" i="1" s="1"/>
  <c r="U14" i="1"/>
  <c r="U13" i="1" s="1"/>
  <c r="T14" i="1"/>
  <c r="T13" i="1" s="1"/>
  <c r="S14" i="1"/>
  <c r="R14" i="1"/>
  <c r="R13" i="1" s="1"/>
  <c r="Q14" i="1"/>
  <c r="Q13" i="1" s="1"/>
  <c r="P14" i="1"/>
  <c r="P13" i="1" s="1"/>
  <c r="O14" i="1"/>
  <c r="O13" i="1" s="1"/>
  <c r="CG13" i="1"/>
  <c r="CG12" i="1" s="1"/>
  <c r="CF13" i="1"/>
  <c r="CE13" i="1"/>
  <c r="CD13" i="1"/>
  <c r="CC13" i="1"/>
  <c r="CC12" i="1" s="1"/>
  <c r="CB13" i="1"/>
  <c r="CA13" i="1"/>
  <c r="BZ13" i="1"/>
  <c r="BY13" i="1"/>
  <c r="BX13" i="1"/>
  <c r="BW13" i="1"/>
  <c r="BV13" i="1"/>
  <c r="BV12" i="1" s="1"/>
  <c r="BU13" i="1"/>
  <c r="BU12" i="1" s="1"/>
  <c r="BT13" i="1"/>
  <c r="BT12" i="1" s="1"/>
  <c r="BS13" i="1"/>
  <c r="BR13" i="1"/>
  <c r="BQ13" i="1"/>
  <c r="BQ12" i="1" s="1"/>
  <c r="BP13" i="1"/>
  <c r="BO13" i="1"/>
  <c r="BN13" i="1"/>
  <c r="BM13" i="1"/>
  <c r="BL13" i="1"/>
  <c r="BK13" i="1"/>
  <c r="BJ13" i="1"/>
  <c r="BJ12" i="1" s="1"/>
  <c r="BI13" i="1"/>
  <c r="BI12" i="1" s="1"/>
  <c r="BH13" i="1"/>
  <c r="BG13" i="1"/>
  <c r="BF13" i="1"/>
  <c r="BE13" i="1"/>
  <c r="BE12" i="1" s="1"/>
  <c r="BD13" i="1"/>
  <c r="BC13" i="1"/>
  <c r="BB13" i="1"/>
  <c r="BA13" i="1"/>
  <c r="AZ13" i="1"/>
  <c r="AY13" i="1"/>
  <c r="AX13" i="1"/>
  <c r="AX12" i="1" s="1"/>
  <c r="AW13" i="1"/>
  <c r="AW12" i="1" s="1"/>
  <c r="AV13" i="1"/>
  <c r="AV12" i="1" s="1"/>
  <c r="AU13" i="1"/>
  <c r="AT13" i="1"/>
  <c r="AS13" i="1"/>
  <c r="AS12" i="1" s="1"/>
  <c r="AR13" i="1"/>
  <c r="AQ13" i="1"/>
  <c r="AP13" i="1"/>
  <c r="AO13" i="1"/>
  <c r="AN13" i="1"/>
  <c r="AN12" i="1" s="1"/>
  <c r="AM13" i="1"/>
  <c r="AL13" i="1"/>
  <c r="AL12" i="1" s="1"/>
  <c r="AK13" i="1"/>
  <c r="AK12" i="1" s="1"/>
  <c r="AH13" i="1"/>
  <c r="S13" i="1"/>
  <c r="N13" i="1"/>
  <c r="N12" i="1" s="1"/>
  <c r="M13" i="1"/>
  <c r="M12" i="1" s="1"/>
  <c r="L13" i="1"/>
  <c r="K13" i="1"/>
  <c r="Q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 s="1"/>
  <c r="AY2" i="1" s="1"/>
  <c r="L2" i="1"/>
  <c r="CI1" i="1"/>
  <c r="CI3" i="1" s="1"/>
  <c r="B1" i="1"/>
  <c r="A1" i="1"/>
  <c r="BC9" i="1"/>
  <c r="BD10" i="1"/>
  <c r="BB10" i="1"/>
  <c r="AY10" i="1"/>
  <c r="BB9" i="1"/>
  <c r="AZ10" i="1"/>
  <c r="CL8" i="1"/>
  <c r="BC10" i="1"/>
  <c r="R198" i="1" l="1"/>
  <c r="AD198" i="1"/>
  <c r="AP198" i="1"/>
  <c r="BB198" i="1"/>
  <c r="BN198" i="1"/>
  <c r="BZ198" i="1"/>
  <c r="N487" i="1"/>
  <c r="Z487" i="1"/>
  <c r="AL487" i="1"/>
  <c r="AX487" i="1"/>
  <c r="BJ487" i="1"/>
  <c r="BV487" i="1"/>
  <c r="AU12" i="1"/>
  <c r="BG12" i="1"/>
  <c r="BS12" i="1"/>
  <c r="CE12" i="1"/>
  <c r="Y12" i="1"/>
  <c r="AO210" i="1"/>
  <c r="S479" i="1"/>
  <c r="AE479" i="1"/>
  <c r="AQ479" i="1"/>
  <c r="BC479" i="1"/>
  <c r="BO479" i="1"/>
  <c r="CA479" i="1"/>
  <c r="U487" i="1"/>
  <c r="AG487" i="1"/>
  <c r="AS487" i="1"/>
  <c r="BE487" i="1"/>
  <c r="BQ487" i="1"/>
  <c r="CC487" i="1"/>
  <c r="S99" i="1"/>
  <c r="AE99" i="1"/>
  <c r="AQ99" i="1"/>
  <c r="BC99" i="1"/>
  <c r="S115" i="1"/>
  <c r="S98" i="1" s="1"/>
  <c r="T115" i="1"/>
  <c r="AF115" i="1"/>
  <c r="CD198" i="1"/>
  <c r="AB472" i="1"/>
  <c r="AN472" i="1"/>
  <c r="BA479" i="1"/>
  <c r="BH218" i="1"/>
  <c r="BR487" i="1"/>
  <c r="O236" i="1"/>
  <c r="AA236" i="1"/>
  <c r="CB210" i="1"/>
  <c r="AN218" i="1"/>
  <c r="BX218" i="1"/>
  <c r="Q487" i="1"/>
  <c r="AF37" i="1"/>
  <c r="BD37" i="1"/>
  <c r="CB37" i="1"/>
  <c r="BV156" i="1"/>
  <c r="T257" i="1"/>
  <c r="AF257" i="1"/>
  <c r="AG310" i="1"/>
  <c r="O365" i="1"/>
  <c r="AA365" i="1"/>
  <c r="AM365" i="1"/>
  <c r="AY365" i="1"/>
  <c r="BK365" i="1"/>
  <c r="BW365" i="1"/>
  <c r="Y393" i="1"/>
  <c r="AO393" i="1"/>
  <c r="BZ487" i="1"/>
  <c r="AN26" i="1"/>
  <c r="AG210" i="1"/>
  <c r="AS210" i="1"/>
  <c r="BE210" i="1"/>
  <c r="BQ210" i="1"/>
  <c r="CC210" i="1"/>
  <c r="AG394" i="1"/>
  <c r="AG393" i="1" s="1"/>
  <c r="BE394" i="1"/>
  <c r="N479" i="1"/>
  <c r="Z479" i="1"/>
  <c r="AL479" i="1"/>
  <c r="AX479" i="1"/>
  <c r="BJ479" i="1"/>
  <c r="BV479" i="1"/>
  <c r="W218" i="1"/>
  <c r="AI218" i="1"/>
  <c r="BS218" i="1"/>
  <c r="AI257" i="1"/>
  <c r="P210" i="1"/>
  <c r="AB210" i="1"/>
  <c r="AN210" i="1"/>
  <c r="AZ210" i="1"/>
  <c r="BX210" i="1"/>
  <c r="M310" i="1"/>
  <c r="Y310" i="1"/>
  <c r="AK310" i="1"/>
  <c r="AW310" i="1"/>
  <c r="BI310" i="1"/>
  <c r="BU310" i="1"/>
  <c r="CG310" i="1"/>
  <c r="V338" i="1"/>
  <c r="AH338" i="1"/>
  <c r="AT338" i="1"/>
  <c r="BF338" i="1"/>
  <c r="BR338" i="1"/>
  <c r="U479" i="1"/>
  <c r="AG479" i="1"/>
  <c r="AS479" i="1"/>
  <c r="BE479" i="1"/>
  <c r="BQ479" i="1"/>
  <c r="CC479" i="1"/>
  <c r="BB99" i="1"/>
  <c r="BB98" i="1" s="1"/>
  <c r="V394" i="1"/>
  <c r="AH394" i="1"/>
  <c r="AH393" i="1" s="1"/>
  <c r="AT394" i="1"/>
  <c r="BF394" i="1"/>
  <c r="BR394" i="1"/>
  <c r="AI393" i="1"/>
  <c r="AU393" i="1"/>
  <c r="BG393" i="1"/>
  <c r="BS393" i="1"/>
  <c r="CE393" i="1"/>
  <c r="BR472" i="1"/>
  <c r="T47" i="1"/>
  <c r="AF47" i="1"/>
  <c r="AR47" i="1"/>
  <c r="BD47" i="1"/>
  <c r="BP47" i="1"/>
  <c r="CB47" i="1"/>
  <c r="BH60" i="1"/>
  <c r="V77" i="1"/>
  <c r="AH77" i="1"/>
  <c r="AT77" i="1"/>
  <c r="BF77" i="1"/>
  <c r="BR77" i="1"/>
  <c r="CD77" i="1"/>
  <c r="O218" i="1"/>
  <c r="AY218" i="1"/>
  <c r="AI472" i="1"/>
  <c r="CE472" i="1"/>
  <c r="R472" i="1"/>
  <c r="AP472" i="1"/>
  <c r="BB472" i="1"/>
  <c r="BN472" i="1"/>
  <c r="BZ472" i="1"/>
  <c r="CA60" i="1"/>
  <c r="Q176" i="1"/>
  <c r="AC176" i="1"/>
  <c r="AO176" i="1"/>
  <c r="BA176" i="1"/>
  <c r="BM176" i="1"/>
  <c r="BY176" i="1"/>
  <c r="T210" i="1"/>
  <c r="AF210" i="1"/>
  <c r="AR210" i="1"/>
  <c r="BD210" i="1"/>
  <c r="BP210" i="1"/>
  <c r="AC218" i="1"/>
  <c r="S167" i="1"/>
  <c r="S156" i="1" s="1"/>
  <c r="AE167" i="1"/>
  <c r="AQ167" i="1"/>
  <c r="BC167" i="1"/>
  <c r="U236" i="1"/>
  <c r="AG236" i="1"/>
  <c r="AS236" i="1"/>
  <c r="AS235" i="1" s="1"/>
  <c r="BE236" i="1"/>
  <c r="BE235" i="1" s="1"/>
  <c r="BQ236" i="1"/>
  <c r="BQ235" i="1" s="1"/>
  <c r="CC236" i="1"/>
  <c r="CC235" i="1" s="1"/>
  <c r="AE37" i="1"/>
  <c r="AQ37" i="1"/>
  <c r="BO37" i="1"/>
  <c r="BO26" i="1" s="1"/>
  <c r="AO218" i="1"/>
  <c r="AB236" i="1"/>
  <c r="L257" i="1"/>
  <c r="X257" i="1"/>
  <c r="AJ257" i="1"/>
  <c r="AQ77" i="1"/>
  <c r="U12" i="1"/>
  <c r="U167" i="1"/>
  <c r="U156" i="1" s="1"/>
  <c r="AG167" i="1"/>
  <c r="AS167" i="1"/>
  <c r="BE167" i="1"/>
  <c r="CC167" i="1"/>
  <c r="AS218" i="1"/>
  <c r="Y210" i="1"/>
  <c r="AW210" i="1"/>
  <c r="CG210" i="1"/>
  <c r="X338" i="1"/>
  <c r="AV338" i="1"/>
  <c r="BT338" i="1"/>
  <c r="BX365" i="1"/>
  <c r="AH464" i="1"/>
  <c r="BR464" i="1"/>
  <c r="CD464" i="1"/>
  <c r="L472" i="1"/>
  <c r="AV472" i="1"/>
  <c r="BT472" i="1"/>
  <c r="BO472" i="1"/>
  <c r="V487" i="1"/>
  <c r="AT487" i="1"/>
  <c r="AO487" i="1"/>
  <c r="CF156" i="1"/>
  <c r="N198" i="1"/>
  <c r="AL198" i="1"/>
  <c r="AX198" i="1"/>
  <c r="BJ198" i="1"/>
  <c r="R236" i="1"/>
  <c r="R235" i="1" s="1"/>
  <c r="AD236" i="1"/>
  <c r="AD235" i="1" s="1"/>
  <c r="AP236" i="1"/>
  <c r="AP235" i="1" s="1"/>
  <c r="BB236" i="1"/>
  <c r="BB235" i="1" s="1"/>
  <c r="BN236" i="1"/>
  <c r="BN235" i="1" s="1"/>
  <c r="BZ236" i="1"/>
  <c r="BZ235" i="1" s="1"/>
  <c r="W338" i="1"/>
  <c r="AI338" i="1"/>
  <c r="AU338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E136" i="1"/>
  <c r="AD167" i="1"/>
  <c r="AP167" i="1"/>
  <c r="BB167" i="1"/>
  <c r="BN167" i="1"/>
  <c r="BZ167" i="1"/>
  <c r="BZ156" i="1" s="1"/>
  <c r="O198" i="1"/>
  <c r="AA198" i="1"/>
  <c r="BK198" i="1"/>
  <c r="O210" i="1"/>
  <c r="AA210" i="1"/>
  <c r="AY210" i="1"/>
  <c r="BK210" i="1"/>
  <c r="BW210" i="1"/>
  <c r="AF338" i="1"/>
  <c r="BD338" i="1"/>
  <c r="CB338" i="1"/>
  <c r="AX472" i="1"/>
  <c r="AX471" i="1" s="1"/>
  <c r="AG60" i="1"/>
  <c r="AG46" i="1" s="1"/>
  <c r="AL156" i="1"/>
  <c r="P198" i="1"/>
  <c r="V236" i="1"/>
  <c r="AT236" i="1"/>
  <c r="AT235" i="1" s="1"/>
  <c r="BR236" i="1"/>
  <c r="BR235" i="1" s="1"/>
  <c r="CB236" i="1"/>
  <c r="CC394" i="1"/>
  <c r="Z12" i="1"/>
  <c r="Q115" i="1"/>
  <c r="AC115" i="1"/>
  <c r="AO115" i="1"/>
  <c r="BA115" i="1"/>
  <c r="BM115" i="1"/>
  <c r="Q457" i="1"/>
  <c r="AC457" i="1"/>
  <c r="AO457" i="1"/>
  <c r="BA457" i="1"/>
  <c r="BM457" i="1"/>
  <c r="BY457" i="1"/>
  <c r="S464" i="1"/>
  <c r="AE464" i="1"/>
  <c r="AX99" i="1"/>
  <c r="AE115" i="1"/>
  <c r="AE98" i="1" s="1"/>
  <c r="AE97" i="1" s="1"/>
  <c r="BC115" i="1"/>
  <c r="V167" i="1"/>
  <c r="AH167" i="1"/>
  <c r="AT167" i="1"/>
  <c r="AT156" i="1" s="1"/>
  <c r="BR167" i="1"/>
  <c r="BR156" i="1" s="1"/>
  <c r="M236" i="1"/>
  <c r="Y236" i="1"/>
  <c r="AK236" i="1"/>
  <c r="AW236" i="1"/>
  <c r="BI236" i="1"/>
  <c r="BU236" i="1"/>
  <c r="CG236" i="1"/>
  <c r="CG235" i="1" s="1"/>
  <c r="V257" i="1"/>
  <c r="AH257" i="1"/>
  <c r="R156" i="1"/>
  <c r="M394" i="1"/>
  <c r="M393" i="1" s="1"/>
  <c r="CG394" i="1"/>
  <c r="CG393" i="1" s="1"/>
  <c r="L60" i="1"/>
  <c r="X60" i="1"/>
  <c r="AJ60" i="1"/>
  <c r="AV60" i="1"/>
  <c r="BT60" i="1"/>
  <c r="CF60" i="1"/>
  <c r="M176" i="1"/>
  <c r="Y176" i="1"/>
  <c r="AK176" i="1"/>
  <c r="AW176" i="1"/>
  <c r="BI176" i="1"/>
  <c r="BU176" i="1"/>
  <c r="AI210" i="1"/>
  <c r="CE210" i="1"/>
  <c r="AR236" i="1"/>
  <c r="AR235" i="1" s="1"/>
  <c r="N257" i="1"/>
  <c r="Z257" i="1"/>
  <c r="L235" i="1"/>
  <c r="BH235" i="1"/>
  <c r="T283" i="1"/>
  <c r="AF283" i="1"/>
  <c r="AR283" i="1"/>
  <c r="BD283" i="1"/>
  <c r="BP283" i="1"/>
  <c r="CB283" i="1"/>
  <c r="BC283" i="1"/>
  <c r="CA283" i="1"/>
  <c r="AW394" i="1"/>
  <c r="AW393" i="1" s="1"/>
  <c r="BI394" i="1"/>
  <c r="BU394" i="1"/>
  <c r="BU393" i="1" s="1"/>
  <c r="P156" i="1"/>
  <c r="AB156" i="1"/>
  <c r="BD26" i="1"/>
  <c r="AB198" i="1"/>
  <c r="AN198" i="1"/>
  <c r="AZ198" i="1"/>
  <c r="BL198" i="1"/>
  <c r="BX198" i="1"/>
  <c r="U218" i="1"/>
  <c r="AG218" i="1"/>
  <c r="BE218" i="1"/>
  <c r="BQ218" i="1"/>
  <c r="V37" i="1"/>
  <c r="V26" i="1" s="1"/>
  <c r="AH37" i="1"/>
  <c r="AT37" i="1"/>
  <c r="BF37" i="1"/>
  <c r="BF26" i="1" s="1"/>
  <c r="BR37" i="1"/>
  <c r="BR26" i="1" s="1"/>
  <c r="CD37" i="1"/>
  <c r="CD26" i="1" s="1"/>
  <c r="BC77" i="1"/>
  <c r="BS77" i="1"/>
  <c r="Q218" i="1"/>
  <c r="V218" i="1"/>
  <c r="AH218" i="1"/>
  <c r="AT218" i="1"/>
  <c r="BF218" i="1"/>
  <c r="BR218" i="1"/>
  <c r="CD218" i="1"/>
  <c r="AB257" i="1"/>
  <c r="AB235" i="1" s="1"/>
  <c r="AZ235" i="1"/>
  <c r="BX235" i="1"/>
  <c r="W283" i="1"/>
  <c r="AI283" i="1"/>
  <c r="AU283" i="1"/>
  <c r="BG283" i="1"/>
  <c r="BS283" i="1"/>
  <c r="K37" i="1"/>
  <c r="AI37" i="1"/>
  <c r="BG37" i="1"/>
  <c r="BS37" i="1"/>
  <c r="CE37" i="1"/>
  <c r="CE26" i="1" s="1"/>
  <c r="V99" i="1"/>
  <c r="V98" i="1" s="1"/>
  <c r="V97" i="1" s="1"/>
  <c r="AH99" i="1"/>
  <c r="BN156" i="1"/>
  <c r="BO167" i="1"/>
  <c r="CA167" i="1"/>
  <c r="CA156" i="1" s="1"/>
  <c r="O176" i="1"/>
  <c r="AA176" i="1"/>
  <c r="AM176" i="1"/>
  <c r="AY176" i="1"/>
  <c r="BK176" i="1"/>
  <c r="BW176" i="1"/>
  <c r="AK235" i="1"/>
  <c r="AW235" i="1"/>
  <c r="BI235" i="1"/>
  <c r="BU235" i="1"/>
  <c r="BN394" i="1"/>
  <c r="BN393" i="1" s="1"/>
  <c r="O472" i="1"/>
  <c r="AM472" i="1"/>
  <c r="AY472" i="1"/>
  <c r="BK472" i="1"/>
  <c r="AQ12" i="1"/>
  <c r="BC12" i="1"/>
  <c r="BO12" i="1"/>
  <c r="CA12" i="1"/>
  <c r="L12" i="1"/>
  <c r="BH12" i="1"/>
  <c r="CF12" i="1"/>
  <c r="W99" i="1"/>
  <c r="AI99" i="1"/>
  <c r="AU99" i="1"/>
  <c r="BG99" i="1"/>
  <c r="BS99" i="1"/>
  <c r="CE99" i="1"/>
  <c r="M167" i="1"/>
  <c r="Y167" i="1"/>
  <c r="AK167" i="1"/>
  <c r="AK156" i="1" s="1"/>
  <c r="AW167" i="1"/>
  <c r="AW156" i="1" s="1"/>
  <c r="BI167" i="1"/>
  <c r="BU167" i="1"/>
  <c r="CG167" i="1"/>
  <c r="CG156" i="1" s="1"/>
  <c r="S218" i="1"/>
  <c r="AE218" i="1"/>
  <c r="AQ218" i="1"/>
  <c r="BC218" i="1"/>
  <c r="CA218" i="1"/>
  <c r="U457" i="1"/>
  <c r="AG457" i="1"/>
  <c r="AS457" i="1"/>
  <c r="BE457" i="1"/>
  <c r="BQ457" i="1"/>
  <c r="CC457" i="1"/>
  <c r="R464" i="1"/>
  <c r="P472" i="1"/>
  <c r="AZ472" i="1"/>
  <c r="BL472" i="1"/>
  <c r="BX472" i="1"/>
  <c r="V472" i="1"/>
  <c r="AH472" i="1"/>
  <c r="AR12" i="1"/>
  <c r="BP12" i="1"/>
  <c r="AG12" i="1"/>
  <c r="P47" i="1"/>
  <c r="AB47" i="1"/>
  <c r="AN47" i="1"/>
  <c r="AZ47" i="1"/>
  <c r="BL47" i="1"/>
  <c r="BX47" i="1"/>
  <c r="AE60" i="1"/>
  <c r="AA115" i="1"/>
  <c r="AY198" i="1"/>
  <c r="T218" i="1"/>
  <c r="AF218" i="1"/>
  <c r="BD218" i="1"/>
  <c r="BP218" i="1"/>
  <c r="Y218" i="1"/>
  <c r="BI218" i="1"/>
  <c r="N310" i="1"/>
  <c r="Z310" i="1"/>
  <c r="AL310" i="1"/>
  <c r="AX310" i="1"/>
  <c r="BJ310" i="1"/>
  <c r="BV310" i="1"/>
  <c r="Q310" i="1"/>
  <c r="AC310" i="1"/>
  <c r="BA310" i="1"/>
  <c r="BM310" i="1"/>
  <c r="BY310" i="1"/>
  <c r="M365" i="1"/>
  <c r="P365" i="1"/>
  <c r="BL365" i="1"/>
  <c r="AQ464" i="1"/>
  <c r="BC464" i="1"/>
  <c r="BO464" i="1"/>
  <c r="CA464" i="1"/>
  <c r="Z464" i="1"/>
  <c r="AL464" i="1"/>
  <c r="AX464" i="1"/>
  <c r="BJ464" i="1"/>
  <c r="Q472" i="1"/>
  <c r="S12" i="1"/>
  <c r="Q47" i="1"/>
  <c r="AC47" i="1"/>
  <c r="BY47" i="1"/>
  <c r="L210" i="1"/>
  <c r="X210" i="1"/>
  <c r="AJ210" i="1"/>
  <c r="AV210" i="1"/>
  <c r="BH210" i="1"/>
  <c r="BT210" i="1"/>
  <c r="CF210" i="1"/>
  <c r="S210" i="1"/>
  <c r="AQ210" i="1"/>
  <c r="BC210" i="1"/>
  <c r="BO210" i="1"/>
  <c r="CA210" i="1"/>
  <c r="N218" i="1"/>
  <c r="AL218" i="1"/>
  <c r="AX218" i="1"/>
  <c r="BJ218" i="1"/>
  <c r="BV218" i="1"/>
  <c r="AA464" i="1"/>
  <c r="AY464" i="1"/>
  <c r="BW464" i="1"/>
  <c r="AD472" i="1"/>
  <c r="X472" i="1"/>
  <c r="BH472" i="1"/>
  <c r="CF472" i="1"/>
  <c r="T37" i="1"/>
  <c r="T26" i="1" s="1"/>
  <c r="AS60" i="1"/>
  <c r="BE60" i="1"/>
  <c r="BQ60" i="1"/>
  <c r="CC60" i="1"/>
  <c r="CC46" i="1" s="1"/>
  <c r="P77" i="1"/>
  <c r="AB77" i="1"/>
  <c r="N99" i="1"/>
  <c r="Z99" i="1"/>
  <c r="BJ99" i="1"/>
  <c r="BV99" i="1"/>
  <c r="BG136" i="1"/>
  <c r="J150" i="1"/>
  <c r="CK149" i="1" s="1"/>
  <c r="W167" i="1"/>
  <c r="AI167" i="1"/>
  <c r="AI156" i="1" s="1"/>
  <c r="AU167" i="1"/>
  <c r="AU156" i="1" s="1"/>
  <c r="BG167" i="1"/>
  <c r="BG156" i="1" s="1"/>
  <c r="BS167" i="1"/>
  <c r="BS156" i="1" s="1"/>
  <c r="M210" i="1"/>
  <c r="BI210" i="1"/>
  <c r="U365" i="1"/>
  <c r="X365" i="1"/>
  <c r="X337" i="1" s="1"/>
  <c r="AV365" i="1"/>
  <c r="BH365" i="1"/>
  <c r="BT365" i="1"/>
  <c r="BT337" i="1" s="1"/>
  <c r="S472" i="1"/>
  <c r="S471" i="1" s="1"/>
  <c r="AE472" i="1"/>
  <c r="AQ472" i="1"/>
  <c r="AQ471" i="1" s="1"/>
  <c r="BC472" i="1"/>
  <c r="BC471" i="1" s="1"/>
  <c r="CA472" i="1"/>
  <c r="CA471" i="1" s="1"/>
  <c r="AC479" i="1"/>
  <c r="CD487" i="1"/>
  <c r="AZ12" i="1"/>
  <c r="BL12" i="1"/>
  <c r="BX12" i="1"/>
  <c r="P37" i="1"/>
  <c r="BL37" i="1"/>
  <c r="CD60" i="1"/>
  <c r="Y136" i="1"/>
  <c r="AK136" i="1"/>
  <c r="AW136" i="1"/>
  <c r="BI136" i="1"/>
  <c r="BU136" i="1"/>
  <c r="CG136" i="1"/>
  <c r="K198" i="1"/>
  <c r="W198" i="1"/>
  <c r="AI198" i="1"/>
  <c r="AU198" i="1"/>
  <c r="BG198" i="1"/>
  <c r="BS198" i="1"/>
  <c r="CE198" i="1"/>
  <c r="BG218" i="1"/>
  <c r="CE218" i="1"/>
  <c r="BU218" i="1"/>
  <c r="R283" i="1"/>
  <c r="AD283" i="1"/>
  <c r="AP283" i="1"/>
  <c r="BB283" i="1"/>
  <c r="BN283" i="1"/>
  <c r="BZ283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M457" i="1"/>
  <c r="Y457" i="1"/>
  <c r="AK457" i="1"/>
  <c r="AW457" i="1"/>
  <c r="BI457" i="1"/>
  <c r="BU457" i="1"/>
  <c r="CG457" i="1"/>
  <c r="V464" i="1"/>
  <c r="AT464" i="1"/>
  <c r="BF464" i="1"/>
  <c r="N156" i="1"/>
  <c r="AP156" i="1"/>
  <c r="AV176" i="1"/>
  <c r="BT176" i="1"/>
  <c r="L198" i="1"/>
  <c r="X198" i="1"/>
  <c r="AJ198" i="1"/>
  <c r="AV198" i="1"/>
  <c r="BH198" i="1"/>
  <c r="BT198" i="1"/>
  <c r="CF198" i="1"/>
  <c r="U310" i="1"/>
  <c r="AS310" i="1"/>
  <c r="BE310" i="1"/>
  <c r="BQ310" i="1"/>
  <c r="CC310" i="1"/>
  <c r="AV337" i="1"/>
  <c r="T419" i="1"/>
  <c r="AF419" i="1"/>
  <c r="AR419" i="1"/>
  <c r="AR418" i="1" s="1"/>
  <c r="BD419" i="1"/>
  <c r="BP419" i="1"/>
  <c r="CB419" i="1"/>
  <c r="P26" i="1"/>
  <c r="P12" i="1"/>
  <c r="AH26" i="1"/>
  <c r="AT26" i="1"/>
  <c r="S47" i="1"/>
  <c r="AE47" i="1"/>
  <c r="AQ47" i="1"/>
  <c r="BC47" i="1"/>
  <c r="BO47" i="1"/>
  <c r="CA47" i="1"/>
  <c r="AS47" i="1"/>
  <c r="AS46" i="1" s="1"/>
  <c r="AU136" i="1"/>
  <c r="BT235" i="1"/>
  <c r="AT12" i="1"/>
  <c r="BF12" i="1"/>
  <c r="BR12" i="1"/>
  <c r="CD12" i="1"/>
  <c r="W12" i="1"/>
  <c r="BO218" i="1"/>
  <c r="AV235" i="1"/>
  <c r="BH419" i="1"/>
  <c r="BH418" i="1" s="1"/>
  <c r="AB37" i="1"/>
  <c r="AB26" i="1" s="1"/>
  <c r="AZ37" i="1"/>
  <c r="AZ26" i="1" s="1"/>
  <c r="BX37" i="1"/>
  <c r="BX26" i="1" s="1"/>
  <c r="O283" i="1"/>
  <c r="O12" i="1"/>
  <c r="AA12" i="1"/>
  <c r="L37" i="1"/>
  <c r="L26" i="1" s="1"/>
  <c r="X37" i="1"/>
  <c r="AJ37" i="1"/>
  <c r="AJ26" i="1" s="1"/>
  <c r="BL283" i="1"/>
  <c r="BX283" i="1"/>
  <c r="AM12" i="1"/>
  <c r="AY12" i="1"/>
  <c r="BK12" i="1"/>
  <c r="BW12" i="1"/>
  <c r="AB12" i="1"/>
  <c r="L218" i="1"/>
  <c r="CI4" i="1"/>
  <c r="AC12" i="1"/>
  <c r="T12" i="1"/>
  <c r="BD12" i="1"/>
  <c r="CB12" i="1"/>
  <c r="CB26" i="1"/>
  <c r="S37" i="1"/>
  <c r="BC37" i="1"/>
  <c r="CA37" i="1"/>
  <c r="CA26" i="1" s="1"/>
  <c r="N37" i="1"/>
  <c r="N26" i="1" s="1"/>
  <c r="Z37" i="1"/>
  <c r="Z26" i="1" s="1"/>
  <c r="AL37" i="1"/>
  <c r="AL26" i="1" s="1"/>
  <c r="AF167" i="1"/>
  <c r="AF156" i="1" s="1"/>
  <c r="CB167" i="1"/>
  <c r="AO12" i="1"/>
  <c r="BA12" i="1"/>
  <c r="BM12" i="1"/>
  <c r="BY12" i="1"/>
  <c r="AF26" i="1"/>
  <c r="S60" i="1"/>
  <c r="AQ60" i="1"/>
  <c r="BC60" i="1"/>
  <c r="BC46" i="1" s="1"/>
  <c r="BC45" i="1" s="1"/>
  <c r="BO60" i="1"/>
  <c r="P235" i="1"/>
  <c r="Z218" i="1"/>
  <c r="CC218" i="1"/>
  <c r="CF235" i="1"/>
  <c r="J325" i="1"/>
  <c r="T60" i="1"/>
  <c r="AF60" i="1"/>
  <c r="AF46" i="1" s="1"/>
  <c r="AR60" i="1"/>
  <c r="AR46" i="1" s="1"/>
  <c r="BD60" i="1"/>
  <c r="BD46" i="1" s="1"/>
  <c r="BP60" i="1"/>
  <c r="BP46" i="1" s="1"/>
  <c r="CB60" i="1"/>
  <c r="CB46" i="1" s="1"/>
  <c r="AT99" i="1"/>
  <c r="BF99" i="1"/>
  <c r="BR99" i="1"/>
  <c r="BR98" i="1" s="1"/>
  <c r="BR97" i="1" s="1"/>
  <c r="CD99" i="1"/>
  <c r="AI115" i="1"/>
  <c r="AU115" i="1"/>
  <c r="BG115" i="1"/>
  <c r="CE115" i="1"/>
  <c r="AM115" i="1"/>
  <c r="O136" i="1"/>
  <c r="AA136" i="1"/>
  <c r="AM136" i="1"/>
  <c r="AY136" i="1"/>
  <c r="BK136" i="1"/>
  <c r="BW136" i="1"/>
  <c r="N176" i="1"/>
  <c r="Z176" i="1"/>
  <c r="AL176" i="1"/>
  <c r="AX176" i="1"/>
  <c r="BJ176" i="1"/>
  <c r="BV176" i="1"/>
  <c r="M198" i="1"/>
  <c r="Y198" i="1"/>
  <c r="AK198" i="1"/>
  <c r="AW198" i="1"/>
  <c r="BI198" i="1"/>
  <c r="BU198" i="1"/>
  <c r="CG198" i="1"/>
  <c r="AB218" i="1"/>
  <c r="BL218" i="1"/>
  <c r="AR218" i="1"/>
  <c r="CB218" i="1"/>
  <c r="W236" i="1"/>
  <c r="AI236" i="1"/>
  <c r="AU236" i="1"/>
  <c r="AU235" i="1" s="1"/>
  <c r="BG236" i="1"/>
  <c r="BG235" i="1" s="1"/>
  <c r="BS236" i="1"/>
  <c r="BS235" i="1" s="1"/>
  <c r="CE236" i="1"/>
  <c r="CE235" i="1" s="1"/>
  <c r="L338" i="1"/>
  <c r="AJ338" i="1"/>
  <c r="BH338" i="1"/>
  <c r="BH337" i="1" s="1"/>
  <c r="CF338" i="1"/>
  <c r="AA487" i="1"/>
  <c r="AM487" i="1"/>
  <c r="AO47" i="1"/>
  <c r="BA47" i="1"/>
  <c r="O60" i="1"/>
  <c r="AA60" i="1"/>
  <c r="AM60" i="1"/>
  <c r="AY60" i="1"/>
  <c r="BK60" i="1"/>
  <c r="BK46" i="1" s="1"/>
  <c r="BK45" i="1" s="1"/>
  <c r="BW60" i="1"/>
  <c r="J87" i="1"/>
  <c r="BF156" i="1"/>
  <c r="L176" i="1"/>
  <c r="AJ176" i="1"/>
  <c r="BH176" i="1"/>
  <c r="CF176" i="1"/>
  <c r="Z198" i="1"/>
  <c r="BV198" i="1"/>
  <c r="AW218" i="1"/>
  <c r="P310" i="1"/>
  <c r="P282" i="1" s="1"/>
  <c r="AB310" i="1"/>
  <c r="AB282" i="1" s="1"/>
  <c r="AN310" i="1"/>
  <c r="AN282" i="1" s="1"/>
  <c r="AZ310" i="1"/>
  <c r="AZ282" i="1" s="1"/>
  <c r="BL310" i="1"/>
  <c r="BX310" i="1"/>
  <c r="AV37" i="1"/>
  <c r="BH37" i="1"/>
  <c r="BH26" i="1" s="1"/>
  <c r="CF37" i="1"/>
  <c r="CF26" i="1" s="1"/>
  <c r="AI77" i="1"/>
  <c r="AU77" i="1"/>
  <c r="CE77" i="1"/>
  <c r="X167" i="1"/>
  <c r="X156" i="1" s="1"/>
  <c r="AJ167" i="1"/>
  <c r="AJ156" i="1" s="1"/>
  <c r="BH167" i="1"/>
  <c r="AM198" i="1"/>
  <c r="AB419" i="1"/>
  <c r="AB418" i="1" s="1"/>
  <c r="L457" i="1"/>
  <c r="X457" i="1"/>
  <c r="AJ457" i="1"/>
  <c r="AV457" i="1"/>
  <c r="BH457" i="1"/>
  <c r="BT457" i="1"/>
  <c r="CF457" i="1"/>
  <c r="K464" i="1"/>
  <c r="W464" i="1"/>
  <c r="AI464" i="1"/>
  <c r="AU464" i="1"/>
  <c r="BG464" i="1"/>
  <c r="BS464" i="1"/>
  <c r="CE464" i="1"/>
  <c r="AH487" i="1"/>
  <c r="BF487" i="1"/>
  <c r="K115" i="1"/>
  <c r="W115" i="1"/>
  <c r="T167" i="1"/>
  <c r="T156" i="1" s="1"/>
  <c r="AR167" i="1"/>
  <c r="BD167" i="1"/>
  <c r="BD156" i="1" s="1"/>
  <c r="BP167" i="1"/>
  <c r="BP156" i="1" s="1"/>
  <c r="AU218" i="1"/>
  <c r="BJ235" i="1"/>
  <c r="AL235" i="1"/>
  <c r="AE471" i="1"/>
  <c r="R487" i="1"/>
  <c r="AD487" i="1"/>
  <c r="AP487" i="1"/>
  <c r="BB487" i="1"/>
  <c r="BN487" i="1"/>
  <c r="AX37" i="1"/>
  <c r="AX26" i="1" s="1"/>
  <c r="BJ37" i="1"/>
  <c r="BJ26" i="1" s="1"/>
  <c r="BV37" i="1"/>
  <c r="BV26" i="1" s="1"/>
  <c r="R99" i="1"/>
  <c r="AD99" i="1"/>
  <c r="AP99" i="1"/>
  <c r="BN99" i="1"/>
  <c r="BZ99" i="1"/>
  <c r="BQ167" i="1"/>
  <c r="R176" i="1"/>
  <c r="AD176" i="1"/>
  <c r="AP176" i="1"/>
  <c r="BB176" i="1"/>
  <c r="BN176" i="1"/>
  <c r="BZ176" i="1"/>
  <c r="P218" i="1"/>
  <c r="AZ218" i="1"/>
  <c r="X218" i="1"/>
  <c r="AJ218" i="1"/>
  <c r="AV218" i="1"/>
  <c r="BT218" i="1"/>
  <c r="CF218" i="1"/>
  <c r="BL235" i="1"/>
  <c r="AM236" i="1"/>
  <c r="AM235" i="1" s="1"/>
  <c r="AY236" i="1"/>
  <c r="AY235" i="1" s="1"/>
  <c r="P338" i="1"/>
  <c r="AB338" i="1"/>
  <c r="AN338" i="1"/>
  <c r="AZ338" i="1"/>
  <c r="BL338" i="1"/>
  <c r="BX338" i="1"/>
  <c r="AB365" i="1"/>
  <c r="AN365" i="1"/>
  <c r="J373" i="1"/>
  <c r="Q394" i="1"/>
  <c r="Q393" i="1" s="1"/>
  <c r="BA394" i="1"/>
  <c r="BM394" i="1"/>
  <c r="BM393" i="1" s="1"/>
  <c r="BY394" i="1"/>
  <c r="U393" i="1"/>
  <c r="AS393" i="1"/>
  <c r="BQ393" i="1"/>
  <c r="T472" i="1"/>
  <c r="T471" i="1" s="1"/>
  <c r="AF472" i="1"/>
  <c r="AF471" i="1" s="1"/>
  <c r="AR472" i="1"/>
  <c r="AR471" i="1" s="1"/>
  <c r="BD472" i="1"/>
  <c r="BD471" i="1" s="1"/>
  <c r="BP472" i="1"/>
  <c r="BP471" i="1" s="1"/>
  <c r="CB472" i="1"/>
  <c r="CB471" i="1" s="1"/>
  <c r="N472" i="1"/>
  <c r="N471" i="1" s="1"/>
  <c r="Z472" i="1"/>
  <c r="Z471" i="1" s="1"/>
  <c r="AL472" i="1"/>
  <c r="AL471" i="1" s="1"/>
  <c r="BJ472" i="1"/>
  <c r="BJ471" i="1" s="1"/>
  <c r="BV472" i="1"/>
  <c r="BV471" i="1" s="1"/>
  <c r="M479" i="1"/>
  <c r="Y479" i="1"/>
  <c r="AK479" i="1"/>
  <c r="AW479" i="1"/>
  <c r="BI479" i="1"/>
  <c r="CG479" i="1"/>
  <c r="AR37" i="1"/>
  <c r="AR26" i="1" s="1"/>
  <c r="BP37" i="1"/>
  <c r="BP26" i="1" s="1"/>
  <c r="AK218" i="1"/>
  <c r="J360" i="1"/>
  <c r="CK359" i="1" s="1"/>
  <c r="AC365" i="1"/>
  <c r="AO365" i="1"/>
  <c r="BP365" i="1"/>
  <c r="R394" i="1"/>
  <c r="R393" i="1" s="1"/>
  <c r="AP394" i="1"/>
  <c r="AP393" i="1" s="1"/>
  <c r="AT393" i="1"/>
  <c r="U472" i="1"/>
  <c r="AA472" i="1"/>
  <c r="BW472" i="1"/>
  <c r="BW471" i="1" s="1"/>
  <c r="M487" i="1"/>
  <c r="AW487" i="1"/>
  <c r="BI487" i="1"/>
  <c r="BU487" i="1"/>
  <c r="CG487" i="1"/>
  <c r="U77" i="1"/>
  <c r="AG77" i="1"/>
  <c r="AS77" i="1"/>
  <c r="BE77" i="1"/>
  <c r="BQ77" i="1"/>
  <c r="CC77" i="1"/>
  <c r="O77" i="1"/>
  <c r="AA77" i="1"/>
  <c r="AY77" i="1"/>
  <c r="BK77" i="1"/>
  <c r="S136" i="1"/>
  <c r="BC136" i="1"/>
  <c r="BO136" i="1"/>
  <c r="AF176" i="1"/>
  <c r="BD176" i="1"/>
  <c r="CB176" i="1"/>
  <c r="S198" i="1"/>
  <c r="BC198" i="1"/>
  <c r="AE210" i="1"/>
  <c r="R338" i="1"/>
  <c r="AD338" i="1"/>
  <c r="AP338" i="1"/>
  <c r="BB338" i="1"/>
  <c r="BN338" i="1"/>
  <c r="BZ338" i="1"/>
  <c r="BN365" i="1"/>
  <c r="P457" i="1"/>
  <c r="AB457" i="1"/>
  <c r="AN457" i="1"/>
  <c r="AZ457" i="1"/>
  <c r="BL457" i="1"/>
  <c r="BX457" i="1"/>
  <c r="O464" i="1"/>
  <c r="AM464" i="1"/>
  <c r="BK464" i="1"/>
  <c r="BF472" i="1"/>
  <c r="O479" i="1"/>
  <c r="AA479" i="1"/>
  <c r="AM479" i="1"/>
  <c r="AY479" i="1"/>
  <c r="AY471" i="1" s="1"/>
  <c r="BK479" i="1"/>
  <c r="BK471" i="1" s="1"/>
  <c r="AN60" i="1"/>
  <c r="BL60" i="1"/>
  <c r="AZ156" i="1"/>
  <c r="Q167" i="1"/>
  <c r="Q156" i="1" s="1"/>
  <c r="AC167" i="1"/>
  <c r="AO167" i="1"/>
  <c r="AO156" i="1" s="1"/>
  <c r="BM167" i="1"/>
  <c r="BY167" i="1"/>
  <c r="R218" i="1"/>
  <c r="AD218" i="1"/>
  <c r="AP218" i="1"/>
  <c r="BB218" i="1"/>
  <c r="BN218" i="1"/>
  <c r="BZ218" i="1"/>
  <c r="T235" i="1"/>
  <c r="BP235" i="1"/>
  <c r="CB235" i="1"/>
  <c r="CE283" i="1"/>
  <c r="S338" i="1"/>
  <c r="AE338" i="1"/>
  <c r="AQ338" i="1"/>
  <c r="BC338" i="1"/>
  <c r="BO338" i="1"/>
  <c r="CA338" i="1"/>
  <c r="L419" i="1"/>
  <c r="L418" i="1" s="1"/>
  <c r="X419" i="1"/>
  <c r="X418" i="1" s="1"/>
  <c r="AJ419" i="1"/>
  <c r="AJ418" i="1" s="1"/>
  <c r="AV419" i="1"/>
  <c r="AV418" i="1" s="1"/>
  <c r="BT419" i="1"/>
  <c r="BT418" i="1" s="1"/>
  <c r="CF419" i="1"/>
  <c r="CF418" i="1" s="1"/>
  <c r="K472" i="1"/>
  <c r="W472" i="1"/>
  <c r="AU472" i="1"/>
  <c r="BG472" i="1"/>
  <c r="BS472" i="1"/>
  <c r="P479" i="1"/>
  <c r="AB479" i="1"/>
  <c r="AB471" i="1" s="1"/>
  <c r="V479" i="1"/>
  <c r="AH479" i="1"/>
  <c r="AT479" i="1"/>
  <c r="AT471" i="1" s="1"/>
  <c r="BF479" i="1"/>
  <c r="BR479" i="1"/>
  <c r="CD479" i="1"/>
  <c r="CD471" i="1" s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BZ26" i="1" s="1"/>
  <c r="R47" i="1"/>
  <c r="AD47" i="1"/>
  <c r="AP47" i="1"/>
  <c r="BB47" i="1"/>
  <c r="BN47" i="1"/>
  <c r="BZ47" i="1"/>
  <c r="AB60" i="1"/>
  <c r="AB46" i="1" s="1"/>
  <c r="AB45" i="1" s="1"/>
  <c r="AZ60" i="1"/>
  <c r="BX60" i="1"/>
  <c r="BX46" i="1" s="1"/>
  <c r="K77" i="1"/>
  <c r="W77" i="1"/>
  <c r="BG77" i="1"/>
  <c r="W136" i="1"/>
  <c r="AI136" i="1"/>
  <c r="BS136" i="1"/>
  <c r="CE136" i="1"/>
  <c r="V176" i="1"/>
  <c r="AH176" i="1"/>
  <c r="AT176" i="1"/>
  <c r="BF176" i="1"/>
  <c r="BR176" i="1"/>
  <c r="CD176" i="1"/>
  <c r="S236" i="1"/>
  <c r="AE236" i="1"/>
  <c r="AQ236" i="1"/>
  <c r="BC236" i="1"/>
  <c r="BO236" i="1"/>
  <c r="CA236" i="1"/>
  <c r="W257" i="1"/>
  <c r="J284" i="1"/>
  <c r="CK283" i="1" s="1"/>
  <c r="T338" i="1"/>
  <c r="AR338" i="1"/>
  <c r="BP338" i="1"/>
  <c r="T365" i="1"/>
  <c r="AF365" i="1"/>
  <c r="AF337" i="1" s="1"/>
  <c r="AR365" i="1"/>
  <c r="BD365" i="1"/>
  <c r="BD337" i="1" s="1"/>
  <c r="CB365" i="1"/>
  <c r="CB337" i="1" s="1"/>
  <c r="BM464" i="1"/>
  <c r="BM456" i="1" s="1"/>
  <c r="BY464" i="1"/>
  <c r="BY456" i="1" s="1"/>
  <c r="J468" i="1"/>
  <c r="CK467" i="1" s="1"/>
  <c r="Q479" i="1"/>
  <c r="AO479" i="1"/>
  <c r="BM479" i="1"/>
  <c r="W479" i="1"/>
  <c r="AI479" i="1"/>
  <c r="AI471" i="1" s="1"/>
  <c r="AU479" i="1"/>
  <c r="BG479" i="1"/>
  <c r="BS479" i="1"/>
  <c r="CE479" i="1"/>
  <c r="CE471" i="1" s="1"/>
  <c r="Y47" i="1"/>
  <c r="AK47" i="1"/>
  <c r="AW47" i="1"/>
  <c r="BU47" i="1"/>
  <c r="CG47" i="1"/>
  <c r="R60" i="1"/>
  <c r="R46" i="1" s="1"/>
  <c r="AD60" i="1"/>
  <c r="AP60" i="1"/>
  <c r="BB60" i="1"/>
  <c r="BN60" i="1"/>
  <c r="BZ60" i="1"/>
  <c r="K60" i="1"/>
  <c r="W60" i="1"/>
  <c r="W46" i="1" s="1"/>
  <c r="AI60" i="1"/>
  <c r="AU60" i="1"/>
  <c r="AU46" i="1" s="1"/>
  <c r="BG60" i="1"/>
  <c r="BG46" i="1" s="1"/>
  <c r="BS60" i="1"/>
  <c r="CE60" i="1"/>
  <c r="CE46" i="1" s="1"/>
  <c r="V198" i="1"/>
  <c r="AH198" i="1"/>
  <c r="AT198" i="1"/>
  <c r="BF198" i="1"/>
  <c r="BR198" i="1"/>
  <c r="Q210" i="1"/>
  <c r="AC210" i="1"/>
  <c r="BA210" i="1"/>
  <c r="BM210" i="1"/>
  <c r="BY210" i="1"/>
  <c r="AN235" i="1"/>
  <c r="N283" i="1"/>
  <c r="Z283" i="1"/>
  <c r="Z282" i="1" s="1"/>
  <c r="AL283" i="1"/>
  <c r="AL282" i="1" s="1"/>
  <c r="AX283" i="1"/>
  <c r="AX282" i="1" s="1"/>
  <c r="BJ283" i="1"/>
  <c r="BJ282" i="1" s="1"/>
  <c r="BV283" i="1"/>
  <c r="BV282" i="1" s="1"/>
  <c r="X310" i="1"/>
  <c r="AJ310" i="1"/>
  <c r="AV310" i="1"/>
  <c r="BH310" i="1"/>
  <c r="BT310" i="1"/>
  <c r="CF310" i="1"/>
  <c r="J353" i="1"/>
  <c r="CK352" i="1" s="1"/>
  <c r="BE365" i="1"/>
  <c r="AD464" i="1"/>
  <c r="AP464" i="1"/>
  <c r="BB464" i="1"/>
  <c r="BN464" i="1"/>
  <c r="BZ464" i="1"/>
  <c r="AC487" i="1"/>
  <c r="BA487" i="1"/>
  <c r="J28" i="1"/>
  <c r="CK27" i="1" s="1"/>
  <c r="CI6" i="1"/>
  <c r="J14" i="1"/>
  <c r="CK13" i="1" s="1"/>
  <c r="BL46" i="1"/>
  <c r="BS115" i="1"/>
  <c r="BS98" i="1" s="1"/>
  <c r="J34" i="1"/>
  <c r="J52" i="1"/>
  <c r="M47" i="1"/>
  <c r="J221" i="1"/>
  <c r="CK220" i="1" s="1"/>
  <c r="K219" i="1"/>
  <c r="J219" i="1" s="1"/>
  <c r="BN12" i="1"/>
  <c r="AD12" i="1"/>
  <c r="AE12" i="1"/>
  <c r="BL26" i="1"/>
  <c r="AP12" i="1"/>
  <c r="X12" i="1"/>
  <c r="J21" i="1"/>
  <c r="CK20" i="1" s="1"/>
  <c r="J69" i="1"/>
  <c r="P60" i="1"/>
  <c r="P46" i="1" s="1"/>
  <c r="O115" i="1"/>
  <c r="L156" i="1"/>
  <c r="BZ12" i="1"/>
  <c r="X26" i="1"/>
  <c r="AV26" i="1"/>
  <c r="BT26" i="1"/>
  <c r="J56" i="1"/>
  <c r="R12" i="1"/>
  <c r="V12" i="1"/>
  <c r="L46" i="1"/>
  <c r="X46" i="1"/>
  <c r="BB12" i="1"/>
  <c r="AF12" i="1"/>
  <c r="AJ12" i="1"/>
  <c r="AH12" i="1"/>
  <c r="U190" i="1"/>
  <c r="J190" i="1" s="1"/>
  <c r="CK189" i="1" s="1"/>
  <c r="J192" i="1"/>
  <c r="CK191" i="1" s="1"/>
  <c r="J38" i="1"/>
  <c r="CK37" i="1" s="1"/>
  <c r="J65" i="1"/>
  <c r="AN77" i="1"/>
  <c r="AZ77" i="1"/>
  <c r="BL77" i="1"/>
  <c r="BX77" i="1"/>
  <c r="L99" i="1"/>
  <c r="X99" i="1"/>
  <c r="AJ99" i="1"/>
  <c r="AV99" i="1"/>
  <c r="BH99" i="1"/>
  <c r="BT99" i="1"/>
  <c r="CF99" i="1"/>
  <c r="U115" i="1"/>
  <c r="AG115" i="1"/>
  <c r="AS115" i="1"/>
  <c r="BE115" i="1"/>
  <c r="BQ115" i="1"/>
  <c r="CC115" i="1"/>
  <c r="AQ156" i="1"/>
  <c r="J158" i="1"/>
  <c r="CK157" i="1" s="1"/>
  <c r="AV156" i="1"/>
  <c r="BH156" i="1"/>
  <c r="BT156" i="1"/>
  <c r="U198" i="1"/>
  <c r="AG198" i="1"/>
  <c r="AS198" i="1"/>
  <c r="BE198" i="1"/>
  <c r="BQ198" i="1"/>
  <c r="CC198" i="1"/>
  <c r="J298" i="1"/>
  <c r="J121" i="1"/>
  <c r="CK120" i="1" s="1"/>
  <c r="AD156" i="1"/>
  <c r="J73" i="1"/>
  <c r="J78" i="1"/>
  <c r="O99" i="1"/>
  <c r="AA99" i="1"/>
  <c r="AA98" i="1" s="1"/>
  <c r="AA97" i="1" s="1"/>
  <c r="AM99" i="1"/>
  <c r="AY99" i="1"/>
  <c r="BK99" i="1"/>
  <c r="BW99" i="1"/>
  <c r="L115" i="1"/>
  <c r="X115" i="1"/>
  <c r="AJ115" i="1"/>
  <c r="AV115" i="1"/>
  <c r="BH115" i="1"/>
  <c r="BT115" i="1"/>
  <c r="CF115" i="1"/>
  <c r="N115" i="1"/>
  <c r="N98" i="1" s="1"/>
  <c r="Z115" i="1"/>
  <c r="Z98" i="1" s="1"/>
  <c r="AL115" i="1"/>
  <c r="AX115" i="1"/>
  <c r="BJ115" i="1"/>
  <c r="BV115" i="1"/>
  <c r="N136" i="1"/>
  <c r="Z136" i="1"/>
  <c r="AL136" i="1"/>
  <c r="AX136" i="1"/>
  <c r="BJ136" i="1"/>
  <c r="BV136" i="1"/>
  <c r="L136" i="1"/>
  <c r="X136" i="1"/>
  <c r="AJ136" i="1"/>
  <c r="AV136" i="1"/>
  <c r="BH136" i="1"/>
  <c r="BT136" i="1"/>
  <c r="CF136" i="1"/>
  <c r="K210" i="1"/>
  <c r="J211" i="1"/>
  <c r="CK210" i="1" s="1"/>
  <c r="T77" i="1"/>
  <c r="AF77" i="1"/>
  <c r="AR77" i="1"/>
  <c r="BD77" i="1"/>
  <c r="BP77" i="1"/>
  <c r="CB77" i="1"/>
  <c r="P99" i="1"/>
  <c r="AB99" i="1"/>
  <c r="AN99" i="1"/>
  <c r="AZ99" i="1"/>
  <c r="BL99" i="1"/>
  <c r="BX99" i="1"/>
  <c r="M115" i="1"/>
  <c r="Y115" i="1"/>
  <c r="AK115" i="1"/>
  <c r="AW115" i="1"/>
  <c r="BI115" i="1"/>
  <c r="BU115" i="1"/>
  <c r="CG115" i="1"/>
  <c r="AN156" i="1"/>
  <c r="BL156" i="1"/>
  <c r="BX156" i="1"/>
  <c r="N235" i="1"/>
  <c r="AI46" i="1"/>
  <c r="V47" i="1"/>
  <c r="V46" i="1" s="1"/>
  <c r="V45" i="1" s="1"/>
  <c r="AH47" i="1"/>
  <c r="AH46" i="1" s="1"/>
  <c r="AH45" i="1" s="1"/>
  <c r="AT47" i="1"/>
  <c r="AT46" i="1" s="1"/>
  <c r="AT45" i="1" s="1"/>
  <c r="BF47" i="1"/>
  <c r="BF46" i="1" s="1"/>
  <c r="BF45" i="1" s="1"/>
  <c r="BR47" i="1"/>
  <c r="BR46" i="1" s="1"/>
  <c r="CD47" i="1"/>
  <c r="CD46" i="1" s="1"/>
  <c r="Y60" i="1"/>
  <c r="AK60" i="1"/>
  <c r="AK46" i="1" s="1"/>
  <c r="AK45" i="1" s="1"/>
  <c r="AW60" i="1"/>
  <c r="BI60" i="1"/>
  <c r="BI46" i="1" s="1"/>
  <c r="BI45" i="1" s="1"/>
  <c r="BU60" i="1"/>
  <c r="CG60" i="1"/>
  <c r="AY115" i="1"/>
  <c r="AY98" i="1" s="1"/>
  <c r="AY97" i="1" s="1"/>
  <c r="BK115" i="1"/>
  <c r="BK98" i="1" s="1"/>
  <c r="BW115" i="1"/>
  <c r="CE167" i="1"/>
  <c r="CE156" i="1" s="1"/>
  <c r="AM218" i="1"/>
  <c r="BW218" i="1"/>
  <c r="J246" i="1"/>
  <c r="CK245" i="1" s="1"/>
  <c r="AJ46" i="1"/>
  <c r="AV46" i="1"/>
  <c r="BH46" i="1"/>
  <c r="BT46" i="1"/>
  <c r="CF46" i="1"/>
  <c r="N60" i="1"/>
  <c r="Z60" i="1"/>
  <c r="AL60" i="1"/>
  <c r="AX60" i="1"/>
  <c r="BJ60" i="1"/>
  <c r="BV60" i="1"/>
  <c r="S77" i="1"/>
  <c r="AE77" i="1"/>
  <c r="BO77" i="1"/>
  <c r="CA77" i="1"/>
  <c r="V156" i="1"/>
  <c r="AH156" i="1"/>
  <c r="BB156" i="1"/>
  <c r="J184" i="1"/>
  <c r="J199" i="1"/>
  <c r="CK198" i="1" s="1"/>
  <c r="N77" i="1"/>
  <c r="Z77" i="1"/>
  <c r="AL77" i="1"/>
  <c r="AX77" i="1"/>
  <c r="BJ77" i="1"/>
  <c r="BV77" i="1"/>
  <c r="J91" i="1"/>
  <c r="BC98" i="1"/>
  <c r="BC97" i="1" s="1"/>
  <c r="BO99" i="1"/>
  <c r="CA99" i="1"/>
  <c r="P115" i="1"/>
  <c r="AB115" i="1"/>
  <c r="AN115" i="1"/>
  <c r="AZ115" i="1"/>
  <c r="BL115" i="1"/>
  <c r="BX115" i="1"/>
  <c r="R115" i="1"/>
  <c r="AD115" i="1"/>
  <c r="AD98" i="1" s="1"/>
  <c r="AP115" i="1"/>
  <c r="BB115" i="1"/>
  <c r="BN115" i="1"/>
  <c r="BZ115" i="1"/>
  <c r="R136" i="1"/>
  <c r="AD136" i="1"/>
  <c r="AP136" i="1"/>
  <c r="BB136" i="1"/>
  <c r="BN136" i="1"/>
  <c r="BZ136" i="1"/>
  <c r="P136" i="1"/>
  <c r="AB136" i="1"/>
  <c r="AN136" i="1"/>
  <c r="AZ136" i="1"/>
  <c r="BL136" i="1"/>
  <c r="BX136" i="1"/>
  <c r="BO156" i="1"/>
  <c r="BA218" i="1"/>
  <c r="BM218" i="1"/>
  <c r="L77" i="1"/>
  <c r="X77" i="1"/>
  <c r="AJ77" i="1"/>
  <c r="AV77" i="1"/>
  <c r="BH77" i="1"/>
  <c r="BT77" i="1"/>
  <c r="CF77" i="1"/>
  <c r="T99" i="1"/>
  <c r="T98" i="1" s="1"/>
  <c r="AF99" i="1"/>
  <c r="AF98" i="1" s="1"/>
  <c r="AR99" i="1"/>
  <c r="BD99" i="1"/>
  <c r="BP99" i="1"/>
  <c r="CB99" i="1"/>
  <c r="BY115" i="1"/>
  <c r="AR156" i="1"/>
  <c r="CB156" i="1"/>
  <c r="Q198" i="1"/>
  <c r="AC198" i="1"/>
  <c r="AO198" i="1"/>
  <c r="BA198" i="1"/>
  <c r="BM198" i="1"/>
  <c r="BY198" i="1"/>
  <c r="J214" i="1"/>
  <c r="CK213" i="1" s="1"/>
  <c r="AF235" i="1"/>
  <c r="O47" i="1"/>
  <c r="O46" i="1" s="1"/>
  <c r="O45" i="1" s="1"/>
  <c r="AA47" i="1"/>
  <c r="AM47" i="1"/>
  <c r="AY47" i="1"/>
  <c r="AY46" i="1" s="1"/>
  <c r="BK47" i="1"/>
  <c r="BW47" i="1"/>
  <c r="BW46" i="1" s="1"/>
  <c r="BW45" i="1" s="1"/>
  <c r="U47" i="1"/>
  <c r="U46" i="1" s="1"/>
  <c r="U45" i="1" s="1"/>
  <c r="BE47" i="1"/>
  <c r="BE46" i="1" s="1"/>
  <c r="BE45" i="1" s="1"/>
  <c r="BQ47" i="1"/>
  <c r="BQ46" i="1" s="1"/>
  <c r="N47" i="1"/>
  <c r="Z47" i="1"/>
  <c r="AL47" i="1"/>
  <c r="AX47" i="1"/>
  <c r="BJ47" i="1"/>
  <c r="BV47" i="1"/>
  <c r="Q60" i="1"/>
  <c r="AC60" i="1"/>
  <c r="AC46" i="1" s="1"/>
  <c r="AO60" i="1"/>
  <c r="BA60" i="1"/>
  <c r="BM60" i="1"/>
  <c r="BM46" i="1" s="1"/>
  <c r="BY60" i="1"/>
  <c r="BY46" i="1" s="1"/>
  <c r="J105" i="1"/>
  <c r="CK104" i="1" s="1"/>
  <c r="J110" i="1"/>
  <c r="CK109" i="1" s="1"/>
  <c r="AQ115" i="1"/>
  <c r="BO115" i="1"/>
  <c r="CA115" i="1"/>
  <c r="J141" i="1"/>
  <c r="CK140" i="1" s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AA218" i="1"/>
  <c r="BK218" i="1"/>
  <c r="AJ235" i="1"/>
  <c r="AO310" i="1"/>
  <c r="N338" i="1"/>
  <c r="Z338" i="1"/>
  <c r="AL338" i="1"/>
  <c r="AX338" i="1"/>
  <c r="BJ338" i="1"/>
  <c r="BV338" i="1"/>
  <c r="O487" i="1"/>
  <c r="Q77" i="1"/>
  <c r="AC77" i="1"/>
  <c r="AO77" i="1"/>
  <c r="BA77" i="1"/>
  <c r="BM77" i="1"/>
  <c r="BY77" i="1"/>
  <c r="J82" i="1"/>
  <c r="U136" i="1"/>
  <c r="AG136" i="1"/>
  <c r="AS136" i="1"/>
  <c r="BE136" i="1"/>
  <c r="BQ136" i="1"/>
  <c r="CC136" i="1"/>
  <c r="Z156" i="1"/>
  <c r="BE393" i="1"/>
  <c r="BX419" i="1"/>
  <c r="BX418" i="1" s="1"/>
  <c r="K479" i="1"/>
  <c r="J483" i="1"/>
  <c r="R77" i="1"/>
  <c r="AD77" i="1"/>
  <c r="AP77" i="1"/>
  <c r="BB77" i="1"/>
  <c r="BN77" i="1"/>
  <c r="BZ77" i="1"/>
  <c r="AR115" i="1"/>
  <c r="BD115" i="1"/>
  <c r="BP115" i="1"/>
  <c r="CB115" i="1"/>
  <c r="V115" i="1"/>
  <c r="AH115" i="1"/>
  <c r="AT115" i="1"/>
  <c r="BF115" i="1"/>
  <c r="BR115" i="1"/>
  <c r="CD115" i="1"/>
  <c r="J131" i="1"/>
  <c r="CK130" i="1" s="1"/>
  <c r="V136" i="1"/>
  <c r="AH136" i="1"/>
  <c r="AT136" i="1"/>
  <c r="BF136" i="1"/>
  <c r="BR136" i="1"/>
  <c r="CD136" i="1"/>
  <c r="T136" i="1"/>
  <c r="AF136" i="1"/>
  <c r="AR136" i="1"/>
  <c r="BD136" i="1"/>
  <c r="BP136" i="1"/>
  <c r="CB136" i="1"/>
  <c r="J159" i="1"/>
  <c r="CK158" i="1" s="1"/>
  <c r="CG218" i="1"/>
  <c r="O338" i="1"/>
  <c r="AA338" i="1"/>
  <c r="AM338" i="1"/>
  <c r="AY338" i="1"/>
  <c r="BK338" i="1"/>
  <c r="BW338" i="1"/>
  <c r="BW337" i="1" s="1"/>
  <c r="J387" i="1"/>
  <c r="L365" i="1"/>
  <c r="L283" i="1"/>
  <c r="X283" i="1"/>
  <c r="X282" i="1" s="1"/>
  <c r="AJ283" i="1"/>
  <c r="AJ282" i="1" s="1"/>
  <c r="AV283" i="1"/>
  <c r="BH283" i="1"/>
  <c r="BT283" i="1"/>
  <c r="BT282" i="1" s="1"/>
  <c r="CF283" i="1"/>
  <c r="R365" i="1"/>
  <c r="R337" i="1" s="1"/>
  <c r="AD365" i="1"/>
  <c r="AP365" i="1"/>
  <c r="AP337" i="1" s="1"/>
  <c r="BB365" i="1"/>
  <c r="BZ365" i="1"/>
  <c r="AG365" i="1"/>
  <c r="AS365" i="1"/>
  <c r="BQ365" i="1"/>
  <c r="CC365" i="1"/>
  <c r="CD393" i="1"/>
  <c r="AD394" i="1"/>
  <c r="AD393" i="1" s="1"/>
  <c r="BB394" i="1"/>
  <c r="BB393" i="1" s="1"/>
  <c r="BZ394" i="1"/>
  <c r="BZ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Q464" i="1"/>
  <c r="Q456" i="1" s="1"/>
  <c r="AC464" i="1"/>
  <c r="AO464" i="1"/>
  <c r="BA464" i="1"/>
  <c r="BA456" i="1" s="1"/>
  <c r="J332" i="1"/>
  <c r="J229" i="1"/>
  <c r="CK228" i="1" s="1"/>
  <c r="BK236" i="1"/>
  <c r="BK235" i="1" s="1"/>
  <c r="BW236" i="1"/>
  <c r="BW235" i="1" s="1"/>
  <c r="S310" i="1"/>
  <c r="AE310" i="1"/>
  <c r="AQ310" i="1"/>
  <c r="BC310" i="1"/>
  <c r="BC282" i="1" s="1"/>
  <c r="BO310" i="1"/>
  <c r="CA310" i="1"/>
  <c r="CA282" i="1" s="1"/>
  <c r="S365" i="1"/>
  <c r="S337" i="1" s="1"/>
  <c r="AE365" i="1"/>
  <c r="AE337" i="1" s="1"/>
  <c r="AQ365" i="1"/>
  <c r="BC365" i="1"/>
  <c r="BO365" i="1"/>
  <c r="BO337" i="1" s="1"/>
  <c r="CA365" i="1"/>
  <c r="BF393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CG283" i="1"/>
  <c r="V365" i="1"/>
  <c r="AH365" i="1"/>
  <c r="AH337" i="1" s="1"/>
  <c r="AT365" i="1"/>
  <c r="AT337" i="1" s="1"/>
  <c r="BF365" i="1"/>
  <c r="BR365" i="1"/>
  <c r="BR337" i="1" s="1"/>
  <c r="CD365" i="1"/>
  <c r="CD337" i="1" s="1"/>
  <c r="Y365" i="1"/>
  <c r="AK365" i="1"/>
  <c r="AW365" i="1"/>
  <c r="BI365" i="1"/>
  <c r="CG365" i="1"/>
  <c r="V393" i="1"/>
  <c r="BR393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U464" i="1"/>
  <c r="U456" i="1" s="1"/>
  <c r="AG464" i="1"/>
  <c r="AS464" i="1"/>
  <c r="BE464" i="1"/>
  <c r="BQ464" i="1"/>
  <c r="BQ456" i="1" s="1"/>
  <c r="CC464" i="1"/>
  <c r="CC456" i="1" s="1"/>
  <c r="Q236" i="1"/>
  <c r="AC236" i="1"/>
  <c r="AO236" i="1"/>
  <c r="AO235" i="1" s="1"/>
  <c r="BA236" i="1"/>
  <c r="BA235" i="1" s="1"/>
  <c r="BM236" i="1"/>
  <c r="BM235" i="1" s="1"/>
  <c r="BY236" i="1"/>
  <c r="BY235" i="1" s="1"/>
  <c r="AA283" i="1"/>
  <c r="AM283" i="1"/>
  <c r="AY283" i="1"/>
  <c r="BK283" i="1"/>
  <c r="BW283" i="1"/>
  <c r="R310" i="1"/>
  <c r="R282" i="1" s="1"/>
  <c r="AD310" i="1"/>
  <c r="AD282" i="1" s="1"/>
  <c r="AP310" i="1"/>
  <c r="BB310" i="1"/>
  <c r="BN310" i="1"/>
  <c r="BN282" i="1" s="1"/>
  <c r="BZ310" i="1"/>
  <c r="AK393" i="1"/>
  <c r="BI393" i="1"/>
  <c r="J458" i="1"/>
  <c r="CK457" i="1" s="1"/>
  <c r="AH236" i="1"/>
  <c r="AH235" i="1" s="1"/>
  <c r="BF236" i="1"/>
  <c r="BF235" i="1" s="1"/>
  <c r="CD236" i="1"/>
  <c r="CD235" i="1" s="1"/>
  <c r="BZ282" i="1"/>
  <c r="AJ365" i="1"/>
  <c r="AJ337" i="1" s="1"/>
  <c r="CF365" i="1"/>
  <c r="CF337" i="1" s="1"/>
  <c r="M472" i="1"/>
  <c r="M471" i="1" s="1"/>
  <c r="T487" i="1"/>
  <c r="AF487" i="1"/>
  <c r="AR487" i="1"/>
  <c r="BD487" i="1"/>
  <c r="BP487" i="1"/>
  <c r="CB487" i="1"/>
  <c r="B503" i="1"/>
  <c r="BC235" i="1"/>
  <c r="BO235" i="1"/>
  <c r="CA235" i="1"/>
  <c r="X235" i="1"/>
  <c r="J269" i="1"/>
  <c r="CK268" i="1" s="1"/>
  <c r="T310" i="1"/>
  <c r="AF310" i="1"/>
  <c r="AR310" i="1"/>
  <c r="AR282" i="1" s="1"/>
  <c r="BD310" i="1"/>
  <c r="BP310" i="1"/>
  <c r="BP282" i="1" s="1"/>
  <c r="CB310" i="1"/>
  <c r="CB282" i="1" s="1"/>
  <c r="CB281" i="1" s="1"/>
  <c r="W310" i="1"/>
  <c r="W282" i="1" s="1"/>
  <c r="AI310" i="1"/>
  <c r="AI282" i="1" s="1"/>
  <c r="AU310" i="1"/>
  <c r="AU282" i="1" s="1"/>
  <c r="BG310" i="1"/>
  <c r="BG282" i="1" s="1"/>
  <c r="BS310" i="1"/>
  <c r="CE310" i="1"/>
  <c r="CE282" i="1" s="1"/>
  <c r="BF337" i="1"/>
  <c r="W365" i="1"/>
  <c r="AI365" i="1"/>
  <c r="AI337" i="1" s="1"/>
  <c r="AU365" i="1"/>
  <c r="BG365" i="1"/>
  <c r="BS365" i="1"/>
  <c r="CE365" i="1"/>
  <c r="P419" i="1"/>
  <c r="P418" i="1" s="1"/>
  <c r="AN419" i="1"/>
  <c r="AN418" i="1" s="1"/>
  <c r="AZ419" i="1"/>
  <c r="AZ418" i="1" s="1"/>
  <c r="BL419" i="1"/>
  <c r="BL418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L479" i="1"/>
  <c r="X479" i="1"/>
  <c r="AJ479" i="1"/>
  <c r="AJ471" i="1" s="1"/>
  <c r="AV479" i="1"/>
  <c r="AV471" i="1" s="1"/>
  <c r="BH479" i="1"/>
  <c r="BH471" i="1" s="1"/>
  <c r="BT479" i="1"/>
  <c r="BT471" i="1" s="1"/>
  <c r="CF479" i="1"/>
  <c r="CF471" i="1" s="1"/>
  <c r="AF282" i="1"/>
  <c r="N365" i="1"/>
  <c r="Z365" i="1"/>
  <c r="AL365" i="1"/>
  <c r="AX365" i="1"/>
  <c r="BJ365" i="1"/>
  <c r="BV365" i="1"/>
  <c r="Q365" i="1"/>
  <c r="BA365" i="1"/>
  <c r="BM365" i="1"/>
  <c r="BY365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M464" i="1"/>
  <c r="M456" i="1" s="1"/>
  <c r="Y464" i="1"/>
  <c r="Y456" i="1" s="1"/>
  <c r="AK464" i="1"/>
  <c r="AW464" i="1"/>
  <c r="BI464" i="1"/>
  <c r="BI456" i="1" s="1"/>
  <c r="BU464" i="1"/>
  <c r="BU456" i="1" s="1"/>
  <c r="CG464" i="1"/>
  <c r="CG456" i="1" s="1"/>
  <c r="R479" i="1"/>
  <c r="AD479" i="1"/>
  <c r="AP479" i="1"/>
  <c r="AP471" i="1" s="1"/>
  <c r="BB479" i="1"/>
  <c r="BB471" i="1" s="1"/>
  <c r="BN479" i="1"/>
  <c r="BN471" i="1" s="1"/>
  <c r="BZ479" i="1"/>
  <c r="BZ471" i="1" s="1"/>
  <c r="AY487" i="1"/>
  <c r="BK487" i="1"/>
  <c r="BW487" i="1"/>
  <c r="S283" i="1"/>
  <c r="AE283" i="1"/>
  <c r="AQ283" i="1"/>
  <c r="BO283" i="1"/>
  <c r="V310" i="1"/>
  <c r="AH310" i="1"/>
  <c r="AT310" i="1"/>
  <c r="BF310" i="1"/>
  <c r="BR310" i="1"/>
  <c r="CD310" i="1"/>
  <c r="BG338" i="1"/>
  <c r="BS338" i="1"/>
  <c r="CE338" i="1"/>
  <c r="CE337" i="1" s="1"/>
  <c r="BU365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AC393" i="1"/>
  <c r="BA393" i="1"/>
  <c r="BY393" i="1"/>
  <c r="V235" i="1"/>
  <c r="Z236" i="1"/>
  <c r="Z235" i="1" s="1"/>
  <c r="AX236" i="1"/>
  <c r="AX235" i="1" s="1"/>
  <c r="BV236" i="1"/>
  <c r="BV235" i="1" s="1"/>
  <c r="S257" i="1"/>
  <c r="AE257" i="1"/>
  <c r="V283" i="1"/>
  <c r="AH283" i="1"/>
  <c r="AT283" i="1"/>
  <c r="BF283" i="1"/>
  <c r="BR283" i="1"/>
  <c r="CD283" i="1"/>
  <c r="AZ365" i="1"/>
  <c r="AZ337" i="1" s="1"/>
  <c r="AD471" i="1"/>
  <c r="Q471" i="1"/>
  <c r="J476" i="1"/>
  <c r="CK475" i="1" s="1"/>
  <c r="BM487" i="1"/>
  <c r="BY487" i="1"/>
  <c r="J491" i="1"/>
  <c r="X487" i="1"/>
  <c r="AJ487" i="1"/>
  <c r="AV487" i="1"/>
  <c r="BH487" i="1"/>
  <c r="BT487" i="1"/>
  <c r="CF487" i="1"/>
  <c r="J227" i="1"/>
  <c r="O310" i="1"/>
  <c r="O282" i="1" s="1"/>
  <c r="AA310" i="1"/>
  <c r="AM310" i="1"/>
  <c r="AY310" i="1"/>
  <c r="BK310" i="1"/>
  <c r="BW310" i="1"/>
  <c r="CC393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BP418" i="1"/>
  <c r="T418" i="1"/>
  <c r="AF418" i="1"/>
  <c r="BD418" i="1"/>
  <c r="CB418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J461" i="1"/>
  <c r="CK460" i="1" s="1"/>
  <c r="AN479" i="1"/>
  <c r="AN471" i="1" s="1"/>
  <c r="AZ479" i="1"/>
  <c r="AZ471" i="1" s="1"/>
  <c r="BL479" i="1"/>
  <c r="BL471" i="1" s="1"/>
  <c r="BX479" i="1"/>
  <c r="BX471" i="1" s="1"/>
  <c r="BC502" i="1"/>
  <c r="BB502" i="1"/>
  <c r="J126" i="1"/>
  <c r="AX98" i="1"/>
  <c r="AX97" i="1" s="1"/>
  <c r="J100" i="1"/>
  <c r="CK99" i="1" s="1"/>
  <c r="K99" i="1"/>
  <c r="AU98" i="1"/>
  <c r="BG98" i="1"/>
  <c r="BG97" i="1" s="1"/>
  <c r="CE98" i="1"/>
  <c r="CE97" i="1" s="1"/>
  <c r="K394" i="1"/>
  <c r="J397" i="1"/>
  <c r="CK396" i="1" s="1"/>
  <c r="BE2" i="1"/>
  <c r="M156" i="1"/>
  <c r="AG156" i="1"/>
  <c r="BA156" i="1"/>
  <c r="BQ156" i="1"/>
  <c r="BY156" i="1"/>
  <c r="J168" i="1"/>
  <c r="CK167" i="1" s="1"/>
  <c r="K167" i="1"/>
  <c r="J237" i="1"/>
  <c r="CK236" i="1" s="1"/>
  <c r="K236" i="1"/>
  <c r="O235" i="1"/>
  <c r="AA235" i="1"/>
  <c r="AQ235" i="1"/>
  <c r="J291" i="1"/>
  <c r="CK290" i="1" s="1"/>
  <c r="K283" i="1"/>
  <c r="CI9" i="1"/>
  <c r="CI8" i="1"/>
  <c r="CI7" i="1"/>
  <c r="CI2" i="1"/>
  <c r="CI5" i="1"/>
  <c r="J13" i="1"/>
  <c r="K12" i="1"/>
  <c r="J27" i="1"/>
  <c r="CK26" i="1" s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S26" i="1"/>
  <c r="BW26" i="1"/>
  <c r="M37" i="1"/>
  <c r="M26" i="1" s="1"/>
  <c r="J41" i="1"/>
  <c r="CK40" i="1" s="1"/>
  <c r="Q37" i="1"/>
  <c r="Q26" i="1" s="1"/>
  <c r="U37" i="1"/>
  <c r="U26" i="1" s="1"/>
  <c r="Y37" i="1"/>
  <c r="Y26" i="1" s="1"/>
  <c r="AC37" i="1"/>
  <c r="AC26" i="1" s="1"/>
  <c r="AG37" i="1"/>
  <c r="AG26" i="1" s="1"/>
  <c r="AK37" i="1"/>
  <c r="AK26" i="1" s="1"/>
  <c r="AO37" i="1"/>
  <c r="AO26" i="1" s="1"/>
  <c r="AS37" i="1"/>
  <c r="AS26" i="1" s="1"/>
  <c r="AW37" i="1"/>
  <c r="AW26" i="1" s="1"/>
  <c r="BA37" i="1"/>
  <c r="BA26" i="1" s="1"/>
  <c r="BE37" i="1"/>
  <c r="BE26" i="1" s="1"/>
  <c r="BI37" i="1"/>
  <c r="BI26" i="1" s="1"/>
  <c r="BM37" i="1"/>
  <c r="BM26" i="1" s="1"/>
  <c r="BQ37" i="1"/>
  <c r="BQ26" i="1" s="1"/>
  <c r="BU37" i="1"/>
  <c r="BU26" i="1" s="1"/>
  <c r="BY37" i="1"/>
  <c r="BY26" i="1" s="1"/>
  <c r="CC37" i="1"/>
  <c r="CC26" i="1" s="1"/>
  <c r="CG37" i="1"/>
  <c r="CG26" i="1" s="1"/>
  <c r="AL98" i="1"/>
  <c r="AL97" i="1" s="1"/>
  <c r="M99" i="1"/>
  <c r="M98" i="1" s="1"/>
  <c r="Q99" i="1"/>
  <c r="Q98" i="1" s="1"/>
  <c r="Q97" i="1" s="1"/>
  <c r="U99" i="1"/>
  <c r="U98" i="1" s="1"/>
  <c r="U97" i="1" s="1"/>
  <c r="Y99" i="1"/>
  <c r="Y98" i="1" s="1"/>
  <c r="Y97" i="1" s="1"/>
  <c r="AC99" i="1"/>
  <c r="AC98" i="1" s="1"/>
  <c r="AC97" i="1" s="1"/>
  <c r="AG99" i="1"/>
  <c r="AK99" i="1"/>
  <c r="AO99" i="1"/>
  <c r="AS99" i="1"/>
  <c r="AW99" i="1"/>
  <c r="BA99" i="1"/>
  <c r="BA98" i="1" s="1"/>
  <c r="BA97" i="1" s="1"/>
  <c r="BE99" i="1"/>
  <c r="BE98" i="1" s="1"/>
  <c r="BI99" i="1"/>
  <c r="BM99" i="1"/>
  <c r="BM98" i="1" s="1"/>
  <c r="BM97" i="1" s="1"/>
  <c r="BQ99" i="1"/>
  <c r="BQ98" i="1" s="1"/>
  <c r="BU99" i="1"/>
  <c r="BU98" i="1" s="1"/>
  <c r="BU97" i="1" s="1"/>
  <c r="BY99" i="1"/>
  <c r="CC99" i="1"/>
  <c r="CG99" i="1"/>
  <c r="J116" i="1"/>
  <c r="CK115" i="1" s="1"/>
  <c r="K136" i="1"/>
  <c r="J172" i="1"/>
  <c r="CK171" i="1" s="1"/>
  <c r="N210" i="1"/>
  <c r="R210" i="1"/>
  <c r="V210" i="1"/>
  <c r="Z210" i="1"/>
  <c r="AD210" i="1"/>
  <c r="AH210" i="1"/>
  <c r="AL210" i="1"/>
  <c r="AP210" i="1"/>
  <c r="AT210" i="1"/>
  <c r="AX210" i="1"/>
  <c r="BB210" i="1"/>
  <c r="BF210" i="1"/>
  <c r="BJ210" i="1"/>
  <c r="BN210" i="1"/>
  <c r="BR210" i="1"/>
  <c r="BV210" i="1"/>
  <c r="BZ210" i="1"/>
  <c r="CD210" i="1"/>
  <c r="J258" i="1"/>
  <c r="CK257" i="1" s="1"/>
  <c r="M257" i="1"/>
  <c r="M235" i="1" s="1"/>
  <c r="Q257" i="1"/>
  <c r="U257" i="1"/>
  <c r="U235" i="1" s="1"/>
  <c r="Y257" i="1"/>
  <c r="Y235" i="1" s="1"/>
  <c r="AC257" i="1"/>
  <c r="AG257" i="1"/>
  <c r="AG235" i="1" s="1"/>
  <c r="C523" i="1"/>
  <c r="C502" i="1"/>
  <c r="M10" i="1"/>
  <c r="L10" i="1"/>
  <c r="AQ98" i="1"/>
  <c r="AQ97" i="1" s="1"/>
  <c r="M136" i="1"/>
  <c r="J137" i="1"/>
  <c r="CK136" i="1" s="1"/>
  <c r="AH98" i="1"/>
  <c r="CD98" i="1"/>
  <c r="CD97" i="1" s="1"/>
  <c r="K157" i="1"/>
  <c r="Y156" i="1"/>
  <c r="AC156" i="1"/>
  <c r="AS156" i="1"/>
  <c r="BI156" i="1"/>
  <c r="AX2" i="1"/>
  <c r="A504" i="1"/>
  <c r="A13" i="1"/>
  <c r="J48" i="1"/>
  <c r="AE46" i="1"/>
  <c r="BS46" i="1"/>
  <c r="BS45" i="1" s="1"/>
  <c r="CA46" i="1"/>
  <c r="CA45" i="1" s="1"/>
  <c r="M60" i="1"/>
  <c r="J61" i="1"/>
  <c r="CI96" i="1"/>
  <c r="AP98" i="1"/>
  <c r="BV98" i="1"/>
  <c r="BV97" i="1" s="1"/>
  <c r="W156" i="1"/>
  <c r="AE156" i="1"/>
  <c r="BC156" i="1"/>
  <c r="BE156" i="1"/>
  <c r="BM156" i="1"/>
  <c r="BU156" i="1"/>
  <c r="CC156" i="1"/>
  <c r="J177" i="1"/>
  <c r="K176" i="1"/>
  <c r="J204" i="1"/>
  <c r="CK203" i="1" s="1"/>
  <c r="M338" i="1"/>
  <c r="Q338" i="1"/>
  <c r="U338" i="1"/>
  <c r="Y338" i="1"/>
  <c r="Y337" i="1" s="1"/>
  <c r="AC338" i="1"/>
  <c r="AC337" i="1" s="1"/>
  <c r="AG338" i="1"/>
  <c r="AG337" i="1" s="1"/>
  <c r="AK338" i="1"/>
  <c r="AK337" i="1" s="1"/>
  <c r="AO338" i="1"/>
  <c r="AS338" i="1"/>
  <c r="AS337" i="1" s="1"/>
  <c r="AW338" i="1"/>
  <c r="BA338" i="1"/>
  <c r="BE338" i="1"/>
  <c r="BE337" i="1" s="1"/>
  <c r="BI338" i="1"/>
  <c r="BI337" i="1" s="1"/>
  <c r="BM338" i="1"/>
  <c r="BQ338" i="1"/>
  <c r="BU338" i="1"/>
  <c r="BY338" i="1"/>
  <c r="CC338" i="1"/>
  <c r="CG338" i="1"/>
  <c r="K47" i="1"/>
  <c r="J146" i="1"/>
  <c r="CK145" i="1" s="1"/>
  <c r="J305" i="1"/>
  <c r="CK304" i="1" s="1"/>
  <c r="J318" i="1"/>
  <c r="K310" i="1"/>
  <c r="N337" i="1"/>
  <c r="BZ337" i="1"/>
  <c r="J346" i="1"/>
  <c r="J366" i="1"/>
  <c r="K365" i="1"/>
  <c r="J380" i="1"/>
  <c r="M283" i="1"/>
  <c r="M282" i="1" s="1"/>
  <c r="Q283" i="1"/>
  <c r="Q282" i="1" s="1"/>
  <c r="U283" i="1"/>
  <c r="U282" i="1" s="1"/>
  <c r="Y283" i="1"/>
  <c r="Y282" i="1" s="1"/>
  <c r="AC283" i="1"/>
  <c r="AC282" i="1" s="1"/>
  <c r="AG283" i="1"/>
  <c r="AG282" i="1" s="1"/>
  <c r="AK283" i="1"/>
  <c r="AK282" i="1" s="1"/>
  <c r="AO283" i="1"/>
  <c r="AO282" i="1" s="1"/>
  <c r="AS283" i="1"/>
  <c r="AW283" i="1"/>
  <c r="AW282" i="1" s="1"/>
  <c r="BA283" i="1"/>
  <c r="BE283" i="1"/>
  <c r="BI283" i="1"/>
  <c r="BI282" i="1" s="1"/>
  <c r="BM283" i="1"/>
  <c r="BM282" i="1" s="1"/>
  <c r="BQ283" i="1"/>
  <c r="BQ282" i="1" s="1"/>
  <c r="BU283" i="1"/>
  <c r="BU282" i="1" s="1"/>
  <c r="BY283" i="1"/>
  <c r="BY282" i="1" s="1"/>
  <c r="CC283" i="1"/>
  <c r="CC282" i="1" s="1"/>
  <c r="L310" i="1"/>
  <c r="L282" i="1" s="1"/>
  <c r="J311" i="1"/>
  <c r="J339" i="1"/>
  <c r="CK338" i="1" s="1"/>
  <c r="O337" i="1"/>
  <c r="W337" i="1"/>
  <c r="AA337" i="1"/>
  <c r="BK337" i="1"/>
  <c r="J412" i="1"/>
  <c r="CK411" i="1" s="1"/>
  <c r="J430" i="1"/>
  <c r="CK429" i="1" s="1"/>
  <c r="K419" i="1"/>
  <c r="V471" i="1"/>
  <c r="L487" i="1"/>
  <c r="K338" i="1"/>
  <c r="J407" i="1"/>
  <c r="CK406" i="1" s="1"/>
  <c r="M419" i="1"/>
  <c r="M418" i="1" s="1"/>
  <c r="Q419" i="1"/>
  <c r="Q418" i="1" s="1"/>
  <c r="U419" i="1"/>
  <c r="U418" i="1" s="1"/>
  <c r="Y419" i="1"/>
  <c r="Y418" i="1" s="1"/>
  <c r="AC419" i="1"/>
  <c r="AC418" i="1" s="1"/>
  <c r="AG419" i="1"/>
  <c r="AG418" i="1" s="1"/>
  <c r="AK419" i="1"/>
  <c r="AK418" i="1" s="1"/>
  <c r="AO419" i="1"/>
  <c r="AO418" i="1" s="1"/>
  <c r="AS419" i="1"/>
  <c r="AS418" i="1" s="1"/>
  <c r="AW419" i="1"/>
  <c r="AW418" i="1" s="1"/>
  <c r="BA419" i="1"/>
  <c r="BA418" i="1" s="1"/>
  <c r="BE419" i="1"/>
  <c r="BE418" i="1" s="1"/>
  <c r="BI419" i="1"/>
  <c r="BI418" i="1" s="1"/>
  <c r="BM419" i="1"/>
  <c r="BM418" i="1" s="1"/>
  <c r="BQ419" i="1"/>
  <c r="BQ418" i="1" s="1"/>
  <c r="BU419" i="1"/>
  <c r="BU418" i="1" s="1"/>
  <c r="BY419" i="1"/>
  <c r="BY418" i="1" s="1"/>
  <c r="CC419" i="1"/>
  <c r="CC418" i="1" s="1"/>
  <c r="CG419" i="1"/>
  <c r="CG418" i="1" s="1"/>
  <c r="J440" i="1"/>
  <c r="N457" i="1"/>
  <c r="N456" i="1" s="1"/>
  <c r="N455" i="1" s="1"/>
  <c r="R457" i="1"/>
  <c r="V457" i="1"/>
  <c r="V456" i="1" s="1"/>
  <c r="Z457" i="1"/>
  <c r="Z456" i="1" s="1"/>
  <c r="AD457" i="1"/>
  <c r="AH457" i="1"/>
  <c r="AH456" i="1" s="1"/>
  <c r="AL457" i="1"/>
  <c r="AP457" i="1"/>
  <c r="AP456" i="1" s="1"/>
  <c r="AT457" i="1"/>
  <c r="AT456" i="1" s="1"/>
  <c r="AX457" i="1"/>
  <c r="AX456" i="1" s="1"/>
  <c r="BB457" i="1"/>
  <c r="BB456" i="1" s="1"/>
  <c r="BF457" i="1"/>
  <c r="BF456" i="1" s="1"/>
  <c r="BJ457" i="1"/>
  <c r="BJ456" i="1" s="1"/>
  <c r="BJ455" i="1" s="1"/>
  <c r="BN457" i="1"/>
  <c r="BN456" i="1" s="1"/>
  <c r="BR457" i="1"/>
  <c r="BR456" i="1" s="1"/>
  <c r="BV457" i="1"/>
  <c r="BV456" i="1" s="1"/>
  <c r="BV455" i="1" s="1"/>
  <c r="BZ457" i="1"/>
  <c r="CD457" i="1"/>
  <c r="CD456" i="1" s="1"/>
  <c r="J465" i="1"/>
  <c r="CK464" i="1" s="1"/>
  <c r="R471" i="1"/>
  <c r="AH471" i="1"/>
  <c r="J473" i="1"/>
  <c r="CK472" i="1" s="1"/>
  <c r="J480" i="1"/>
  <c r="J401" i="1"/>
  <c r="CK400" i="1" s="1"/>
  <c r="K457" i="1"/>
  <c r="O457" i="1"/>
  <c r="S457" i="1"/>
  <c r="S456" i="1" s="1"/>
  <c r="S455" i="1" s="1"/>
  <c r="W457" i="1"/>
  <c r="AA457" i="1"/>
  <c r="AE457" i="1"/>
  <c r="AE456" i="1" s="1"/>
  <c r="AI457" i="1"/>
  <c r="AI456" i="1" s="1"/>
  <c r="AM457" i="1"/>
  <c r="AM456" i="1" s="1"/>
  <c r="AQ457" i="1"/>
  <c r="AQ456" i="1" s="1"/>
  <c r="AU457" i="1"/>
  <c r="AU456" i="1" s="1"/>
  <c r="AY457" i="1"/>
  <c r="AY456" i="1" s="1"/>
  <c r="AY455" i="1" s="1"/>
  <c r="BC457" i="1"/>
  <c r="BC456" i="1" s="1"/>
  <c r="BG457" i="1"/>
  <c r="BG456" i="1" s="1"/>
  <c r="BK457" i="1"/>
  <c r="BO457" i="1"/>
  <c r="BO456" i="1" s="1"/>
  <c r="BS457" i="1"/>
  <c r="BS456" i="1" s="1"/>
  <c r="BW457" i="1"/>
  <c r="BW456" i="1" s="1"/>
  <c r="CA457" i="1"/>
  <c r="CA456" i="1" s="1"/>
  <c r="CE457" i="1"/>
  <c r="CE456" i="1" s="1"/>
  <c r="L464" i="1"/>
  <c r="L456" i="1" s="1"/>
  <c r="P464" i="1"/>
  <c r="T464" i="1"/>
  <c r="T456" i="1" s="1"/>
  <c r="X464" i="1"/>
  <c r="X456" i="1" s="1"/>
  <c r="AB464" i="1"/>
  <c r="AB456" i="1" s="1"/>
  <c r="AF464" i="1"/>
  <c r="AF456" i="1" s="1"/>
  <c r="AF455" i="1" s="1"/>
  <c r="AJ464" i="1"/>
  <c r="AN464" i="1"/>
  <c r="AR464" i="1"/>
  <c r="AR456" i="1" s="1"/>
  <c r="AV464" i="1"/>
  <c r="AZ464" i="1"/>
  <c r="BD464" i="1"/>
  <c r="BD456" i="1" s="1"/>
  <c r="BD455" i="1" s="1"/>
  <c r="BH464" i="1"/>
  <c r="BL464" i="1"/>
  <c r="BL456" i="1" s="1"/>
  <c r="BP464" i="1"/>
  <c r="BP456" i="1" s="1"/>
  <c r="BP455" i="1" s="1"/>
  <c r="BT464" i="1"/>
  <c r="BX464" i="1"/>
  <c r="BX456" i="1" s="1"/>
  <c r="CB464" i="1"/>
  <c r="CB456" i="1" s="1"/>
  <c r="CB455" i="1" s="1"/>
  <c r="CF464" i="1"/>
  <c r="CF456" i="1" s="1"/>
  <c r="CF394" i="1"/>
  <c r="CF393" i="1" s="1"/>
  <c r="J420" i="1"/>
  <c r="CK419" i="1" s="1"/>
  <c r="J450" i="1"/>
  <c r="CK449" i="1" s="1"/>
  <c r="U471" i="1"/>
  <c r="Y472" i="1"/>
  <c r="AC472" i="1"/>
  <c r="AC471" i="1" s="1"/>
  <c r="AG472" i="1"/>
  <c r="AG471" i="1" s="1"/>
  <c r="AK472" i="1"/>
  <c r="AK471" i="1" s="1"/>
  <c r="AO472" i="1"/>
  <c r="AO471" i="1" s="1"/>
  <c r="AS472" i="1"/>
  <c r="AS471" i="1" s="1"/>
  <c r="AW472" i="1"/>
  <c r="BA472" i="1"/>
  <c r="BA471" i="1" s="1"/>
  <c r="BE472" i="1"/>
  <c r="BE471" i="1" s="1"/>
  <c r="BI472" i="1"/>
  <c r="BI471" i="1" s="1"/>
  <c r="BM472" i="1"/>
  <c r="BQ472" i="1"/>
  <c r="BQ471" i="1" s="1"/>
  <c r="BU472" i="1"/>
  <c r="BU471" i="1" s="1"/>
  <c r="BY472" i="1"/>
  <c r="BY471" i="1" s="1"/>
  <c r="CC472" i="1"/>
  <c r="CC471" i="1" s="1"/>
  <c r="CG472" i="1"/>
  <c r="CG471" i="1" s="1"/>
  <c r="K501" i="1"/>
  <c r="L501" i="1" s="1"/>
  <c r="J488" i="1"/>
  <c r="C524" i="1"/>
  <c r="B524" i="1"/>
  <c r="C503" i="1"/>
  <c r="BA10" i="1"/>
  <c r="BA9" i="1"/>
  <c r="AZ9" i="1"/>
  <c r="AY9" i="1"/>
  <c r="BD9" i="1"/>
  <c r="T46" i="1" l="1"/>
  <c r="V337" i="1"/>
  <c r="AY337" i="1"/>
  <c r="CG282" i="1"/>
  <c r="BE456" i="1"/>
  <c r="L337" i="1"/>
  <c r="BE282" i="1"/>
  <c r="L471" i="1"/>
  <c r="L455" i="1" s="1"/>
  <c r="AY45" i="1"/>
  <c r="P45" i="1"/>
  <c r="BA282" i="1"/>
  <c r="AA456" i="1"/>
  <c r="BZ456" i="1"/>
  <c r="AH282" i="1"/>
  <c r="AD337" i="1"/>
  <c r="AI235" i="1"/>
  <c r="W456" i="1"/>
  <c r="Z455" i="1"/>
  <c r="BC337" i="1"/>
  <c r="BE97" i="1"/>
  <c r="BO455" i="1"/>
  <c r="AM337" i="1"/>
  <c r="AQ337" i="1"/>
  <c r="O456" i="1"/>
  <c r="Z97" i="1"/>
  <c r="BO471" i="1"/>
  <c r="BA337" i="1"/>
  <c r="AC235" i="1"/>
  <c r="AC456" i="1"/>
  <c r="P456" i="1"/>
  <c r="AW98" i="1"/>
  <c r="AW97" i="1" s="1"/>
  <c r="AO456" i="1"/>
  <c r="AO455" i="1" s="1"/>
  <c r="BR45" i="1"/>
  <c r="AI45" i="1"/>
  <c r="AI25" i="1" s="1"/>
  <c r="AL456" i="1"/>
  <c r="BW98" i="1"/>
  <c r="BW97" i="1" s="1"/>
  <c r="AZ456" i="1"/>
  <c r="AZ455" i="1" s="1"/>
  <c r="AH97" i="1"/>
  <c r="Q235" i="1"/>
  <c r="CG98" i="1"/>
  <c r="CG97" i="1" s="1"/>
  <c r="CA98" i="1"/>
  <c r="CA97" i="1" s="1"/>
  <c r="CA25" i="1" s="1"/>
  <c r="AV456" i="1"/>
  <c r="AV455" i="1" s="1"/>
  <c r="CC98" i="1"/>
  <c r="CC97" i="1" s="1"/>
  <c r="AG98" i="1"/>
  <c r="BO98" i="1"/>
  <c r="BO97" i="1" s="1"/>
  <c r="BG45" i="1"/>
  <c r="AS98" i="1"/>
  <c r="AS97" i="1" s="1"/>
  <c r="BY98" i="1"/>
  <c r="BY97" i="1" s="1"/>
  <c r="AO46" i="1"/>
  <c r="AO45" i="1" s="1"/>
  <c r="W235" i="1"/>
  <c r="BR471" i="1"/>
  <c r="BR455" i="1" s="1"/>
  <c r="BD282" i="1"/>
  <c r="AS456" i="1"/>
  <c r="AS455" i="1" s="1"/>
  <c r="AU337" i="1"/>
  <c r="AU97" i="1"/>
  <c r="AE235" i="1"/>
  <c r="AG456" i="1"/>
  <c r="AD97" i="1"/>
  <c r="BO282" i="1"/>
  <c r="BO281" i="1" s="1"/>
  <c r="AT98" i="1"/>
  <c r="AT97" i="1" s="1"/>
  <c r="AI98" i="1"/>
  <c r="CC337" i="1"/>
  <c r="CC281" i="1" s="1"/>
  <c r="AS282" i="1"/>
  <c r="AS281" i="1" s="1"/>
  <c r="BY337" i="1"/>
  <c r="BY281" i="1" s="1"/>
  <c r="W98" i="1"/>
  <c r="W97" i="1" s="1"/>
  <c r="BQ337" i="1"/>
  <c r="BT281" i="1"/>
  <c r="CD45" i="1"/>
  <c r="BB46" i="1"/>
  <c r="AG45" i="1"/>
  <c r="AQ455" i="1"/>
  <c r="BX337" i="1"/>
  <c r="BN98" i="1"/>
  <c r="BN97" i="1" s="1"/>
  <c r="BH456" i="1"/>
  <c r="BH455" i="1" s="1"/>
  <c r="BS282" i="1"/>
  <c r="T45" i="1"/>
  <c r="AK456" i="1"/>
  <c r="AK455" i="1" s="1"/>
  <c r="CF282" i="1"/>
  <c r="AU45" i="1"/>
  <c r="BN46" i="1"/>
  <c r="BB337" i="1"/>
  <c r="AA46" i="1"/>
  <c r="AA45" i="1" s="1"/>
  <c r="AN337" i="1"/>
  <c r="AX455" i="1"/>
  <c r="M337" i="1"/>
  <c r="AP282" i="1"/>
  <c r="AP281" i="1" s="1"/>
  <c r="Y281" i="1"/>
  <c r="BS337" i="1"/>
  <c r="Y46" i="1"/>
  <c r="Y45" i="1" s="1"/>
  <c r="Y25" i="1" s="1"/>
  <c r="U337" i="1"/>
  <c r="AR455" i="1"/>
  <c r="AW471" i="1"/>
  <c r="R456" i="1"/>
  <c r="R455" i="1" s="1"/>
  <c r="AN46" i="1"/>
  <c r="AN45" i="1" s="1"/>
  <c r="AA471" i="1"/>
  <c r="AA455" i="1" s="1"/>
  <c r="AR98" i="1"/>
  <c r="AR97" i="1" s="1"/>
  <c r="BM471" i="1"/>
  <c r="AO98" i="1"/>
  <c r="AO97" i="1" s="1"/>
  <c r="BM45" i="1"/>
  <c r="BS97" i="1"/>
  <c r="BF98" i="1"/>
  <c r="BF97" i="1" s="1"/>
  <c r="AM471" i="1"/>
  <c r="AM455" i="1" s="1"/>
  <c r="BZ98" i="1"/>
  <c r="BZ97" i="1" s="1"/>
  <c r="AM46" i="1"/>
  <c r="AM45" i="1" s="1"/>
  <c r="BB282" i="1"/>
  <c r="N282" i="1"/>
  <c r="N281" i="1" s="1"/>
  <c r="AI97" i="1"/>
  <c r="CA455" i="1"/>
  <c r="CD455" i="1"/>
  <c r="L281" i="1"/>
  <c r="AK281" i="1"/>
  <c r="BL337" i="1"/>
  <c r="AG281" i="1"/>
  <c r="BJ337" i="1"/>
  <c r="BJ281" i="1" s="1"/>
  <c r="BJ98" i="1"/>
  <c r="BJ97" i="1" s="1"/>
  <c r="AN281" i="1"/>
  <c r="R98" i="1"/>
  <c r="R97" i="1" s="1"/>
  <c r="AJ456" i="1"/>
  <c r="X471" i="1"/>
  <c r="X455" i="1" s="1"/>
  <c r="AC45" i="1"/>
  <c r="BD45" i="1"/>
  <c r="AB337" i="1"/>
  <c r="AB281" i="1" s="1"/>
  <c r="BQ97" i="1"/>
  <c r="Q46" i="1"/>
  <c r="Q45" i="1" s="1"/>
  <c r="P337" i="1"/>
  <c r="P281" i="1" s="1"/>
  <c r="CE45" i="1"/>
  <c r="AM98" i="1"/>
  <c r="AM97" i="1" s="1"/>
  <c r="S235" i="1"/>
  <c r="P471" i="1"/>
  <c r="P455" i="1" s="1"/>
  <c r="CA337" i="1"/>
  <c r="CA281" i="1" s="1"/>
  <c r="BC455" i="1"/>
  <c r="BH282" i="1"/>
  <c r="BH281" i="1" s="1"/>
  <c r="K471" i="1"/>
  <c r="S97" i="1"/>
  <c r="BU46" i="1"/>
  <c r="BU45" i="1" s="1"/>
  <c r="AP46" i="1"/>
  <c r="BS471" i="1"/>
  <c r="BS455" i="1" s="1"/>
  <c r="AE282" i="1"/>
  <c r="AI281" i="1"/>
  <c r="BD281" i="1"/>
  <c r="AC455" i="1"/>
  <c r="AV282" i="1"/>
  <c r="AV281" i="1" s="1"/>
  <c r="AX46" i="1"/>
  <c r="CC45" i="1"/>
  <c r="BP337" i="1"/>
  <c r="BP281" i="1" s="1"/>
  <c r="AQ46" i="1"/>
  <c r="AQ45" i="1" s="1"/>
  <c r="BK456" i="1"/>
  <c r="BK455" i="1" s="1"/>
  <c r="T455" i="1"/>
  <c r="AO337" i="1"/>
  <c r="K218" i="1"/>
  <c r="BK97" i="1"/>
  <c r="S282" i="1"/>
  <c r="S281" i="1" s="1"/>
  <c r="AW46" i="1"/>
  <c r="AW45" i="1" s="1"/>
  <c r="AZ46" i="1"/>
  <c r="AZ45" i="1" s="1"/>
  <c r="BT456" i="1"/>
  <c r="BT455" i="1" s="1"/>
  <c r="BE281" i="1"/>
  <c r="Y471" i="1"/>
  <c r="Y455" i="1" s="1"/>
  <c r="CG337" i="1"/>
  <c r="CG281" i="1" s="1"/>
  <c r="AZ281" i="1"/>
  <c r="X281" i="1"/>
  <c r="T337" i="1"/>
  <c r="W471" i="1"/>
  <c r="W455" i="1" s="1"/>
  <c r="O471" i="1"/>
  <c r="O455" i="1" s="1"/>
  <c r="S46" i="1"/>
  <c r="S45" i="1" s="1"/>
  <c r="BQ455" i="1"/>
  <c r="AP97" i="1"/>
  <c r="AW456" i="1"/>
  <c r="T282" i="1"/>
  <c r="BW455" i="1"/>
  <c r="AD456" i="1"/>
  <c r="AD455" i="1" s="1"/>
  <c r="AN456" i="1"/>
  <c r="AN455" i="1" s="1"/>
  <c r="V455" i="1"/>
  <c r="O281" i="1"/>
  <c r="BI455" i="1"/>
  <c r="BA46" i="1"/>
  <c r="BA45" i="1" s="1"/>
  <c r="CB45" i="1"/>
  <c r="BL282" i="1"/>
  <c r="AF281" i="1"/>
  <c r="R281" i="1"/>
  <c r="J115" i="1"/>
  <c r="CK114" i="1" s="1"/>
  <c r="U455" i="1"/>
  <c r="AB455" i="1"/>
  <c r="J176" i="1"/>
  <c r="BI98" i="1"/>
  <c r="BI97" i="1" s="1"/>
  <c r="J487" i="1"/>
  <c r="BF282" i="1"/>
  <c r="BF281" i="1" s="1"/>
  <c r="BF25" i="1" s="1"/>
  <c r="AL337" i="1"/>
  <c r="AL281" i="1" s="1"/>
  <c r="AL25" i="1" s="1"/>
  <c r="AL11" i="1" s="1"/>
  <c r="AR45" i="1"/>
  <c r="AJ98" i="1"/>
  <c r="AJ97" i="1" s="1"/>
  <c r="AD46" i="1"/>
  <c r="AD45" i="1" s="1"/>
  <c r="BG471" i="1"/>
  <c r="BG455" i="1" s="1"/>
  <c r="BM455" i="1"/>
  <c r="AT282" i="1"/>
  <c r="AT281" i="1" s="1"/>
  <c r="AT25" i="1" s="1"/>
  <c r="AT11" i="1" s="1"/>
  <c r="BW282" i="1"/>
  <c r="AH281" i="1"/>
  <c r="AH25" i="1" s="1"/>
  <c r="BV46" i="1"/>
  <c r="BV45" i="1" s="1"/>
  <c r="CG46" i="1"/>
  <c r="CG45" i="1" s="1"/>
  <c r="CG25" i="1" s="1"/>
  <c r="AF45" i="1"/>
  <c r="X98" i="1"/>
  <c r="X97" i="1" s="1"/>
  <c r="AR337" i="1"/>
  <c r="AR281" i="1" s="1"/>
  <c r="AU471" i="1"/>
  <c r="AU455" i="1" s="1"/>
  <c r="BE455" i="1"/>
  <c r="AT455" i="1"/>
  <c r="W45" i="1"/>
  <c r="BX98" i="1"/>
  <c r="BX97" i="1" s="1"/>
  <c r="BX45" i="1"/>
  <c r="BF471" i="1"/>
  <c r="BF455" i="1" s="1"/>
  <c r="BN337" i="1"/>
  <c r="BN281" i="1" s="1"/>
  <c r="AS45" i="1"/>
  <c r="AS25" i="1" s="1"/>
  <c r="BY455" i="1"/>
  <c r="BA455" i="1"/>
  <c r="AL46" i="1"/>
  <c r="AL45" i="1" s="1"/>
  <c r="N97" i="1"/>
  <c r="CE455" i="1"/>
  <c r="AI455" i="1"/>
  <c r="AL455" i="1"/>
  <c r="Q337" i="1"/>
  <c r="Q281" i="1" s="1"/>
  <c r="Z46" i="1"/>
  <c r="Z45" i="1" s="1"/>
  <c r="J77" i="1"/>
  <c r="AJ45" i="1"/>
  <c r="O98" i="1"/>
  <c r="O97" i="1" s="1"/>
  <c r="O25" i="1" s="1"/>
  <c r="O11" i="1" s="1"/>
  <c r="BO46" i="1"/>
  <c r="BO45" i="1" s="1"/>
  <c r="AE455" i="1"/>
  <c r="AQ282" i="1"/>
  <c r="BP45" i="1"/>
  <c r="AG97" i="1"/>
  <c r="W281" i="1"/>
  <c r="BZ45" i="1"/>
  <c r="BY45" i="1"/>
  <c r="BQ45" i="1"/>
  <c r="J198" i="1"/>
  <c r="CK197" i="1" s="1"/>
  <c r="BG337" i="1"/>
  <c r="BG281" i="1" s="1"/>
  <c r="BG25" i="1" s="1"/>
  <c r="AF97" i="1"/>
  <c r="BZ46" i="1"/>
  <c r="BX282" i="1"/>
  <c r="BX281" i="1" s="1"/>
  <c r="M455" i="1"/>
  <c r="CE281" i="1"/>
  <c r="CE25" i="1" s="1"/>
  <c r="BB455" i="1"/>
  <c r="BA281" i="1"/>
  <c r="J365" i="1"/>
  <c r="BU337" i="1"/>
  <c r="BU281" i="1" s="1"/>
  <c r="BU25" i="1" s="1"/>
  <c r="J218" i="1"/>
  <c r="CK217" i="1" s="1"/>
  <c r="BR282" i="1"/>
  <c r="BR281" i="1" s="1"/>
  <c r="BR25" i="1" s="1"/>
  <c r="AA282" i="1"/>
  <c r="AA281" i="1" s="1"/>
  <c r="AX337" i="1"/>
  <c r="AX281" i="1" s="1"/>
  <c r="BD98" i="1"/>
  <c r="BD97" i="1" s="1"/>
  <c r="AV45" i="1"/>
  <c r="R45" i="1"/>
  <c r="Z337" i="1"/>
  <c r="Z281" i="1" s="1"/>
  <c r="L98" i="1"/>
  <c r="L97" i="1" s="1"/>
  <c r="BL455" i="1"/>
  <c r="AJ455" i="1"/>
  <c r="J464" i="1"/>
  <c r="CK463" i="1" s="1"/>
  <c r="AP455" i="1"/>
  <c r="BC281" i="1"/>
  <c r="BC25" i="1" s="1"/>
  <c r="BC11" i="1" s="1"/>
  <c r="AO281" i="1"/>
  <c r="BZ281" i="1"/>
  <c r="T97" i="1"/>
  <c r="AJ281" i="1"/>
  <c r="BM337" i="1"/>
  <c r="BM281" i="1" s="1"/>
  <c r="J479" i="1"/>
  <c r="CG455" i="1"/>
  <c r="V282" i="1"/>
  <c r="V281" i="1" s="1"/>
  <c r="V25" i="1" s="1"/>
  <c r="V11" i="1" s="1"/>
  <c r="AX45" i="1"/>
  <c r="BJ46" i="1"/>
  <c r="BJ45" i="1" s="1"/>
  <c r="BJ25" i="1" s="1"/>
  <c r="BJ11" i="1" s="1"/>
  <c r="BL45" i="1"/>
  <c r="AG455" i="1"/>
  <c r="AU281" i="1"/>
  <c r="AU25" i="1" s="1"/>
  <c r="BB97" i="1"/>
  <c r="BL98" i="1"/>
  <c r="BL97" i="1" s="1"/>
  <c r="X45" i="1"/>
  <c r="CC455" i="1"/>
  <c r="BZ455" i="1"/>
  <c r="AC281" i="1"/>
  <c r="AC25" i="1" s="1"/>
  <c r="AW337" i="1"/>
  <c r="AW281" i="1" s="1"/>
  <c r="AZ98" i="1"/>
  <c r="AZ97" i="1" s="1"/>
  <c r="L45" i="1"/>
  <c r="AE45" i="1"/>
  <c r="BU455" i="1"/>
  <c r="J60" i="1"/>
  <c r="J167" i="1"/>
  <c r="CK166" i="1" s="1"/>
  <c r="AN98" i="1"/>
  <c r="AN97" i="1" s="1"/>
  <c r="N46" i="1"/>
  <c r="N45" i="1" s="1"/>
  <c r="AB98" i="1"/>
  <c r="AB97" i="1" s="1"/>
  <c r="CF98" i="1"/>
  <c r="CF97" i="1" s="1"/>
  <c r="BQ281" i="1"/>
  <c r="BN455" i="1"/>
  <c r="AE281" i="1"/>
  <c r="AD281" i="1"/>
  <c r="AK98" i="1"/>
  <c r="AK97" i="1" s="1"/>
  <c r="AK25" i="1" s="1"/>
  <c r="BK282" i="1"/>
  <c r="BK281" i="1" s="1"/>
  <c r="CF281" i="1"/>
  <c r="CF45" i="1"/>
  <c r="P98" i="1"/>
  <c r="P97" i="1" s="1"/>
  <c r="BT98" i="1"/>
  <c r="BT97" i="1" s="1"/>
  <c r="BN45" i="1"/>
  <c r="CF455" i="1"/>
  <c r="BW281" i="1"/>
  <c r="BW25" i="1" s="1"/>
  <c r="BW11" i="1" s="1"/>
  <c r="BI281" i="1"/>
  <c r="BI25" i="1" s="1"/>
  <c r="BI11" i="1" s="1"/>
  <c r="M281" i="1"/>
  <c r="J257" i="1"/>
  <c r="CK256" i="1" s="1"/>
  <c r="Q455" i="1"/>
  <c r="AY282" i="1"/>
  <c r="AY281" i="1" s="1"/>
  <c r="AY25" i="1" s="1"/>
  <c r="AY11" i="1" s="1"/>
  <c r="BV337" i="1"/>
  <c r="BV281" i="1" s="1"/>
  <c r="CB98" i="1"/>
  <c r="CB97" i="1" s="1"/>
  <c r="BT45" i="1"/>
  <c r="BH98" i="1"/>
  <c r="BH97" i="1" s="1"/>
  <c r="BB45" i="1"/>
  <c r="U281" i="1"/>
  <c r="U25" i="1" s="1"/>
  <c r="U11" i="1" s="1"/>
  <c r="BX455" i="1"/>
  <c r="BS281" i="1"/>
  <c r="BS25" i="1" s="1"/>
  <c r="CD282" i="1"/>
  <c r="CD281" i="1" s="1"/>
  <c r="CD25" i="1" s="1"/>
  <c r="CD11" i="1" s="1"/>
  <c r="AM282" i="1"/>
  <c r="BP98" i="1"/>
  <c r="BP97" i="1" s="1"/>
  <c r="BH45" i="1"/>
  <c r="AV98" i="1"/>
  <c r="AV97" i="1" s="1"/>
  <c r="AP45" i="1"/>
  <c r="BD502" i="1"/>
  <c r="AZ502" i="1"/>
  <c r="BA502" i="1"/>
  <c r="AY502" i="1"/>
  <c r="J472" i="1"/>
  <c r="J47" i="1"/>
  <c r="K46" i="1"/>
  <c r="J157" i="1"/>
  <c r="CK156" i="1" s="1"/>
  <c r="K156" i="1"/>
  <c r="J156" i="1" s="1"/>
  <c r="J136" i="1"/>
  <c r="CK135" i="1" s="1"/>
  <c r="M97" i="1"/>
  <c r="J26" i="1"/>
  <c r="J394" i="1"/>
  <c r="K393" i="1"/>
  <c r="J393" i="1" s="1"/>
  <c r="M46" i="1"/>
  <c r="M45" i="1" s="1"/>
  <c r="A14" i="1"/>
  <c r="J37" i="1"/>
  <c r="CK36" i="1" s="1"/>
  <c r="M501" i="1"/>
  <c r="M504" i="1" s="1"/>
  <c r="AH455" i="1"/>
  <c r="K337" i="1"/>
  <c r="J338" i="1"/>
  <c r="J210" i="1"/>
  <c r="CK209" i="1" s="1"/>
  <c r="K282" i="1"/>
  <c r="J283" i="1"/>
  <c r="K98" i="1"/>
  <c r="J99" i="1"/>
  <c r="CK98" i="1" s="1"/>
  <c r="J457" i="1"/>
  <c r="CK456" i="1" s="1"/>
  <c r="K456" i="1"/>
  <c r="J419" i="1"/>
  <c r="CK418" i="1" s="1"/>
  <c r="K418" i="1"/>
  <c r="J418" i="1" s="1"/>
  <c r="CK417" i="1" s="1"/>
  <c r="J310" i="1"/>
  <c r="A525" i="1"/>
  <c r="D504" i="1"/>
  <c r="L504" i="1"/>
  <c r="C504" i="1"/>
  <c r="K504" i="1"/>
  <c r="K525" i="1" s="1"/>
  <c r="AW2" i="1"/>
  <c r="J12" i="1"/>
  <c r="J504" i="1" s="1"/>
  <c r="K235" i="1"/>
  <c r="J236" i="1"/>
  <c r="CK235" i="1" s="1"/>
  <c r="BF2" i="1"/>
  <c r="BE10" i="1"/>
  <c r="BE9" i="1"/>
  <c r="AX9" i="1"/>
  <c r="AX10" i="1"/>
  <c r="AM281" i="1" l="1"/>
  <c r="AX25" i="1"/>
  <c r="AX11" i="1" s="1"/>
  <c r="AG25" i="1"/>
  <c r="Z25" i="1"/>
  <c r="Z11" i="1" s="1"/>
  <c r="AW455" i="1"/>
  <c r="BE25" i="1"/>
  <c r="CC25" i="1"/>
  <c r="AQ281" i="1"/>
  <c r="J235" i="1"/>
  <c r="CK234" i="1" s="1"/>
  <c r="BL281" i="1"/>
  <c r="BL25" i="1" s="1"/>
  <c r="BL11" i="1" s="1"/>
  <c r="AS11" i="1"/>
  <c r="BR11" i="1"/>
  <c r="BY25" i="1"/>
  <c r="BY11" i="1" s="1"/>
  <c r="BS11" i="1"/>
  <c r="AW25" i="1"/>
  <c r="AE25" i="1"/>
  <c r="AE11" i="1" s="1"/>
  <c r="AC11" i="1"/>
  <c r="AG11" i="1"/>
  <c r="BN25" i="1"/>
  <c r="BM25" i="1"/>
  <c r="BM11" i="1" s="1"/>
  <c r="BB281" i="1"/>
  <c r="BB25" i="1" s="1"/>
  <c r="BB11" i="1" s="1"/>
  <c r="X25" i="1"/>
  <c r="X11" i="1" s="1"/>
  <c r="BE11" i="1"/>
  <c r="AR25" i="1"/>
  <c r="AR11" i="1" s="1"/>
  <c r="BF11" i="1"/>
  <c r="CG11" i="1"/>
  <c r="AI11" i="1"/>
  <c r="AJ25" i="1"/>
  <c r="S25" i="1"/>
  <c r="S11" i="1" s="1"/>
  <c r="CC11" i="1"/>
  <c r="AV25" i="1"/>
  <c r="AV11" i="1" s="1"/>
  <c r="W25" i="1"/>
  <c r="W11" i="1" s="1"/>
  <c r="AN25" i="1"/>
  <c r="AN11" i="1" s="1"/>
  <c r="AO25" i="1"/>
  <c r="AO11" i="1" s="1"/>
  <c r="AA25" i="1"/>
  <c r="AA11" i="1" s="1"/>
  <c r="AQ25" i="1"/>
  <c r="AQ11" i="1" s="1"/>
  <c r="BG11" i="1"/>
  <c r="Q25" i="1"/>
  <c r="AZ25" i="1"/>
  <c r="AZ11" i="1" s="1"/>
  <c r="J471" i="1"/>
  <c r="CK470" i="1" s="1"/>
  <c r="BU11" i="1"/>
  <c r="BQ25" i="1"/>
  <c r="BQ11" i="1" s="1"/>
  <c r="BN11" i="1"/>
  <c r="M25" i="1"/>
  <c r="M11" i="1" s="1"/>
  <c r="M503" i="1" s="1"/>
  <c r="M524" i="1" s="1"/>
  <c r="AW11" i="1"/>
  <c r="P25" i="1"/>
  <c r="P11" i="1" s="1"/>
  <c r="AB25" i="1"/>
  <c r="AB11" i="1" s="1"/>
  <c r="BA25" i="1"/>
  <c r="BA11" i="1" s="1"/>
  <c r="BO25" i="1"/>
  <c r="BO11" i="1" s="1"/>
  <c r="AK11" i="1"/>
  <c r="AP25" i="1"/>
  <c r="AP11" i="1" s="1"/>
  <c r="CB25" i="1"/>
  <c r="CB11" i="1" s="1"/>
  <c r="N25" i="1"/>
  <c r="N11" i="1" s="1"/>
  <c r="L25" i="1"/>
  <c r="L11" i="1" s="1"/>
  <c r="L503" i="1" s="1"/>
  <c r="L524" i="1" s="1"/>
  <c r="CA11" i="1"/>
  <c r="BK25" i="1"/>
  <c r="BK11" i="1" s="1"/>
  <c r="AD25" i="1"/>
  <c r="AD11" i="1" s="1"/>
  <c r="Y11" i="1"/>
  <c r="BP25" i="1"/>
  <c r="BP11" i="1" s="1"/>
  <c r="BV25" i="1"/>
  <c r="BV11" i="1" s="1"/>
  <c r="AU11" i="1"/>
  <c r="BD25" i="1"/>
  <c r="BD11" i="1" s="1"/>
  <c r="AF25" i="1"/>
  <c r="AF11" i="1" s="1"/>
  <c r="T281" i="1"/>
  <c r="T25" i="1" s="1"/>
  <c r="T11" i="1" s="1"/>
  <c r="BX25" i="1"/>
  <c r="BX11" i="1" s="1"/>
  <c r="AM25" i="1"/>
  <c r="AM11" i="1" s="1"/>
  <c r="R25" i="1"/>
  <c r="R11" i="1" s="1"/>
  <c r="AJ11" i="1"/>
  <c r="AH11" i="1"/>
  <c r="BZ25" i="1"/>
  <c r="BZ11" i="1" s="1"/>
  <c r="CE11" i="1"/>
  <c r="CF25" i="1"/>
  <c r="CF11" i="1" s="1"/>
  <c r="Q11" i="1"/>
  <c r="BH25" i="1"/>
  <c r="BH11" i="1" s="1"/>
  <c r="BT25" i="1"/>
  <c r="BT11" i="1" s="1"/>
  <c r="J337" i="1"/>
  <c r="CK336" i="1" s="1"/>
  <c r="AX502" i="1"/>
  <c r="BE502" i="1"/>
  <c r="K281" i="1"/>
  <c r="J282" i="1"/>
  <c r="CK281" i="1" s="1"/>
  <c r="A15" i="1"/>
  <c r="N501" i="1"/>
  <c r="BG2" i="1"/>
  <c r="D525" i="1"/>
  <c r="C525" i="1"/>
  <c r="K45" i="1"/>
  <c r="J45" i="1" s="1"/>
  <c r="J46" i="1"/>
  <c r="AV2" i="1"/>
  <c r="K455" i="1"/>
  <c r="J455" i="1" s="1"/>
  <c r="CK454" i="1" s="1"/>
  <c r="J456" i="1"/>
  <c r="CK455" i="1" s="1"/>
  <c r="J98" i="1"/>
  <c r="CK97" i="1" s="1"/>
  <c r="K97" i="1"/>
  <c r="AW9" i="1"/>
  <c r="BF10" i="1"/>
  <c r="AW10" i="1"/>
  <c r="BF9" i="1"/>
  <c r="J281" i="1" l="1"/>
  <c r="CK280" i="1" s="1"/>
  <c r="L525" i="1"/>
  <c r="M525" i="1"/>
  <c r="AW502" i="1"/>
  <c r="BF502" i="1"/>
  <c r="J97" i="1"/>
  <c r="K25" i="1"/>
  <c r="A16" i="1"/>
  <c r="AU2" i="1"/>
  <c r="BH2" i="1"/>
  <c r="O501" i="1"/>
  <c r="N503" i="1"/>
  <c r="N524" i="1" s="1"/>
  <c r="N504" i="1"/>
  <c r="N525" i="1" s="1"/>
  <c r="AV10" i="1"/>
  <c r="BG9" i="1"/>
  <c r="BG10" i="1"/>
  <c r="AV9" i="1"/>
  <c r="BG502" i="1" l="1"/>
  <c r="AV502" i="1"/>
  <c r="J25" i="1"/>
  <c r="K11" i="1"/>
  <c r="BI2" i="1"/>
  <c r="P501" i="1"/>
  <c r="O503" i="1"/>
  <c r="O524" i="1" s="1"/>
  <c r="O504" i="1"/>
  <c r="AT2" i="1"/>
  <c r="A17" i="1"/>
  <c r="AU10" i="1"/>
  <c r="BH9" i="1"/>
  <c r="BH10" i="1"/>
  <c r="AU9" i="1"/>
  <c r="O525" i="1" l="1"/>
  <c r="BH502" i="1"/>
  <c r="AU502" i="1"/>
  <c r="AS2" i="1"/>
  <c r="BJ2" i="1"/>
  <c r="Q501" i="1"/>
  <c r="P503" i="1"/>
  <c r="P524" i="1" s="1"/>
  <c r="P504" i="1"/>
  <c r="P525" i="1" s="1"/>
  <c r="A18" i="1"/>
  <c r="J11" i="1"/>
  <c r="K503" i="1"/>
  <c r="K524" i="1" s="1"/>
  <c r="BI9" i="1"/>
  <c r="AT9" i="1"/>
  <c r="BI10" i="1"/>
  <c r="AT10" i="1"/>
  <c r="BI502" i="1" l="1"/>
  <c r="AT502" i="1"/>
  <c r="A19" i="1"/>
  <c r="BK2" i="1"/>
  <c r="CK10" i="1"/>
  <c r="J503" i="1"/>
  <c r="R501" i="1"/>
  <c r="Q503" i="1"/>
  <c r="Q524" i="1" s="1"/>
  <c r="Q504" i="1"/>
  <c r="AR2" i="1"/>
  <c r="BJ10" i="1"/>
  <c r="AS9" i="1"/>
  <c r="BJ9" i="1"/>
  <c r="AS10" i="1"/>
  <c r="AS502" i="1" l="1"/>
  <c r="BJ502" i="1"/>
  <c r="Q525" i="1"/>
  <c r="A20" i="1"/>
  <c r="AQ2" i="1"/>
  <c r="BL2" i="1"/>
  <c r="R503" i="1"/>
  <c r="R524" i="1" s="1"/>
  <c r="S501" i="1"/>
  <c r="R504" i="1"/>
  <c r="J524" i="1"/>
  <c r="J525" i="1"/>
  <c r="AR10" i="1"/>
  <c r="AR9" i="1"/>
  <c r="BK9" i="1"/>
  <c r="BK10" i="1"/>
  <c r="R525" i="1" l="1"/>
  <c r="AR502" i="1"/>
  <c r="BK502" i="1"/>
  <c r="T501" i="1"/>
  <c r="S503" i="1"/>
  <c r="S524" i="1" s="1"/>
  <c r="S504" i="1"/>
  <c r="S525" i="1" s="1"/>
  <c r="AP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BM2" i="1"/>
  <c r="BL10" i="1"/>
  <c r="AQ10" i="1"/>
  <c r="BL9" i="1"/>
  <c r="AQ9" i="1"/>
  <c r="BL502" i="1" l="1"/>
  <c r="AQ502" i="1"/>
  <c r="C541" i="1"/>
  <c r="C539" i="1"/>
  <c r="D527" i="1"/>
  <c r="D530" i="1"/>
  <c r="D534" i="1"/>
  <c r="C540" i="1"/>
  <c r="E536" i="1"/>
  <c r="D538" i="1"/>
  <c r="D506" i="1"/>
  <c r="E511" i="1"/>
  <c r="D532" i="1"/>
  <c r="E532" i="1"/>
  <c r="D515" i="1"/>
  <c r="D516" i="1"/>
  <c r="D513" i="1"/>
  <c r="D519" i="1"/>
  <c r="D536" i="1"/>
  <c r="D509" i="1"/>
  <c r="E529" i="1"/>
  <c r="D518" i="1"/>
  <c r="D512" i="1"/>
  <c r="E530" i="1"/>
  <c r="C526" i="1"/>
  <c r="E510" i="1"/>
  <c r="E513" i="1"/>
  <c r="E512" i="1"/>
  <c r="E507" i="1"/>
  <c r="D526" i="1"/>
  <c r="E509" i="1"/>
  <c r="D529" i="1"/>
  <c r="E535" i="1"/>
  <c r="E514" i="1"/>
  <c r="D520" i="1"/>
  <c r="D531" i="1"/>
  <c r="D517" i="1"/>
  <c r="E516" i="1"/>
  <c r="E528" i="1"/>
  <c r="E533" i="1"/>
  <c r="C505" i="1"/>
  <c r="D514" i="1"/>
  <c r="D505" i="1"/>
  <c r="C517" i="1"/>
  <c r="D521" i="1"/>
  <c r="E506" i="1"/>
  <c r="E515" i="1"/>
  <c r="D540" i="1"/>
  <c r="D528" i="1"/>
  <c r="E534" i="1"/>
  <c r="D539" i="1"/>
  <c r="D541" i="1"/>
  <c r="E508" i="1"/>
  <c r="C538" i="1"/>
  <c r="D508" i="1"/>
  <c r="D537" i="1"/>
  <c r="E527" i="1"/>
  <c r="C542" i="1"/>
  <c r="C521" i="1"/>
  <c r="E537" i="1"/>
  <c r="C519" i="1"/>
  <c r="D533" i="1"/>
  <c r="D507" i="1"/>
  <c r="D510" i="1"/>
  <c r="C518" i="1"/>
  <c r="C520" i="1"/>
  <c r="D511" i="1"/>
  <c r="BN2" i="1"/>
  <c r="CH1" i="1"/>
  <c r="CH2" i="1" s="1"/>
  <c r="CH3" i="1" s="1"/>
  <c r="CH4" i="1" s="1"/>
  <c r="CH5" i="1" s="1"/>
  <c r="CH6" i="1" s="1"/>
  <c r="CH7" i="1" s="1"/>
  <c r="CH8" i="1" s="1"/>
  <c r="D542" i="1"/>
  <c r="AO2" i="1"/>
  <c r="T503" i="1"/>
  <c r="T524" i="1" s="1"/>
  <c r="U501" i="1"/>
  <c r="T504" i="1"/>
  <c r="E531" i="1"/>
  <c r="D535" i="1"/>
  <c r="AP10" i="1"/>
  <c r="BM9" i="1"/>
  <c r="AP9" i="1"/>
  <c r="BM10" i="1"/>
  <c r="T525" i="1" l="1"/>
  <c r="AP502" i="1"/>
  <c r="BM502" i="1"/>
  <c r="AN2" i="1"/>
  <c r="BO2" i="1"/>
  <c r="V501" i="1"/>
  <c r="U503" i="1"/>
  <c r="U524" i="1" s="1"/>
  <c r="U504" i="1"/>
  <c r="AO10" i="1"/>
  <c r="BN9" i="1"/>
  <c r="BN10" i="1"/>
  <c r="AO9" i="1"/>
  <c r="U525" i="1" l="1"/>
  <c r="AO502" i="1"/>
  <c r="BN502" i="1"/>
  <c r="W501" i="1"/>
  <c r="V503" i="1"/>
  <c r="V524" i="1" s="1"/>
  <c r="V504" i="1"/>
  <c r="AM2" i="1"/>
  <c r="BP2" i="1"/>
  <c r="AN9" i="1"/>
  <c r="BO10" i="1"/>
  <c r="BO9" i="1"/>
  <c r="AN10" i="1"/>
  <c r="V525" i="1" l="1"/>
  <c r="AN502" i="1"/>
  <c r="BO502" i="1"/>
  <c r="AL2" i="1"/>
  <c r="X501" i="1"/>
  <c r="W503" i="1"/>
  <c r="W524" i="1" s="1"/>
  <c r="W504" i="1"/>
  <c r="W525" i="1" s="1"/>
  <c r="BQ2" i="1"/>
  <c r="AM10" i="1"/>
  <c r="AM9" i="1"/>
  <c r="BP10" i="1"/>
  <c r="BP9" i="1"/>
  <c r="AM502" i="1" l="1"/>
  <c r="BP502" i="1"/>
  <c r="BR2" i="1"/>
  <c r="AK2" i="1"/>
  <c r="Y501" i="1"/>
  <c r="X503" i="1"/>
  <c r="X524" i="1" s="1"/>
  <c r="X504" i="1"/>
  <c r="AL10" i="1"/>
  <c r="BQ10" i="1"/>
  <c r="AL9" i="1"/>
  <c r="BQ9" i="1"/>
  <c r="X525" i="1" l="1"/>
  <c r="BQ502" i="1"/>
  <c r="AL502" i="1"/>
  <c r="Z501" i="1"/>
  <c r="Y503" i="1"/>
  <c r="Y524" i="1" s="1"/>
  <c r="Y504" i="1"/>
  <c r="BS2" i="1"/>
  <c r="AJ2" i="1"/>
  <c r="AK10" i="1"/>
  <c r="AK9" i="1"/>
  <c r="BR9" i="1"/>
  <c r="BR10" i="1"/>
  <c r="AK502" i="1" l="1"/>
  <c r="BR502" i="1"/>
  <c r="AI2" i="1"/>
  <c r="BT2" i="1"/>
  <c r="Z503" i="1"/>
  <c r="Z524" i="1" s="1"/>
  <c r="AA501" i="1"/>
  <c r="Z504" i="1"/>
  <c r="Y525" i="1"/>
  <c r="AJ10" i="1"/>
  <c r="BS10" i="1"/>
  <c r="BS9" i="1"/>
  <c r="AJ9" i="1"/>
  <c r="Z525" i="1" l="1"/>
  <c r="AJ502" i="1"/>
  <c r="BS502" i="1"/>
  <c r="BU2" i="1"/>
  <c r="AB501" i="1"/>
  <c r="AA503" i="1"/>
  <c r="AA524" i="1" s="1"/>
  <c r="AA504" i="1"/>
  <c r="BT9" i="1"/>
  <c r="AI10" i="1"/>
  <c r="AI9" i="1"/>
  <c r="BT10" i="1"/>
  <c r="AI502" i="1" l="1"/>
  <c r="BT502" i="1"/>
  <c r="BV2" i="1"/>
  <c r="AB503" i="1"/>
  <c r="AB524" i="1" s="1"/>
  <c r="AC501" i="1"/>
  <c r="AB504" i="1"/>
  <c r="AB525" i="1" s="1"/>
  <c r="AA525" i="1"/>
  <c r="BU10" i="1"/>
  <c r="BU9" i="1"/>
  <c r="BU502" i="1" l="1"/>
  <c r="AD501" i="1"/>
  <c r="AC503" i="1"/>
  <c r="AC524" i="1" s="1"/>
  <c r="AC504" i="1"/>
  <c r="BW2" i="1"/>
  <c r="BV10" i="1"/>
  <c r="BV9" i="1"/>
  <c r="AC525" i="1" l="1"/>
  <c r="BV502" i="1"/>
  <c r="BX2" i="1"/>
  <c r="AE501" i="1"/>
  <c r="AD503" i="1"/>
  <c r="AD524" i="1" s="1"/>
  <c r="AD504" i="1"/>
  <c r="BW9" i="1"/>
  <c r="BW10" i="1"/>
  <c r="BW502" i="1" l="1"/>
  <c r="AF501" i="1"/>
  <c r="AE503" i="1"/>
  <c r="AE524" i="1" s="1"/>
  <c r="AE504" i="1"/>
  <c r="AD525" i="1"/>
  <c r="BY2" i="1"/>
  <c r="BX10" i="1"/>
  <c r="BX9" i="1"/>
  <c r="AE525" i="1" l="1"/>
  <c r="BX502" i="1"/>
  <c r="AF503" i="1"/>
  <c r="AF524" i="1" s="1"/>
  <c r="AG501" i="1"/>
  <c r="AF504" i="1"/>
  <c r="BZ2" i="1"/>
  <c r="BY9" i="1"/>
  <c r="BY10" i="1"/>
  <c r="AF525" i="1" l="1"/>
  <c r="BY502" i="1"/>
  <c r="AH501" i="1"/>
  <c r="AG503" i="1"/>
  <c r="AG524" i="1" s="1"/>
  <c r="AG504" i="1"/>
  <c r="AG525" i="1" s="1"/>
  <c r="CA2" i="1"/>
  <c r="BZ10" i="1"/>
  <c r="BZ9" i="1"/>
  <c r="BZ502" i="1" l="1"/>
  <c r="CB2" i="1"/>
  <c r="AH503" i="1"/>
  <c r="AH524" i="1" s="1"/>
  <c r="AI501" i="1"/>
  <c r="AH504" i="1"/>
  <c r="AH525" i="1" s="1"/>
  <c r="CA10" i="1"/>
  <c r="CA9" i="1"/>
  <c r="CA502" i="1" l="1"/>
  <c r="CC2" i="1"/>
  <c r="AJ501" i="1"/>
  <c r="AI503" i="1"/>
  <c r="AI524" i="1" s="1"/>
  <c r="AI504" i="1"/>
  <c r="AI525" i="1" s="1"/>
  <c r="CB10" i="1"/>
  <c r="CB9" i="1"/>
  <c r="CB502" i="1" l="1"/>
  <c r="CD2" i="1"/>
  <c r="AJ503" i="1"/>
  <c r="AJ524" i="1" s="1"/>
  <c r="AK501" i="1"/>
  <c r="AJ504" i="1"/>
  <c r="CC10" i="1"/>
  <c r="CC9" i="1"/>
  <c r="AJ525" i="1" l="1"/>
  <c r="CC502" i="1"/>
  <c r="CE2" i="1"/>
  <c r="AL501" i="1"/>
  <c r="AK503" i="1"/>
  <c r="AK524" i="1" s="1"/>
  <c r="AK504" i="1"/>
  <c r="AK525" i="1" s="1"/>
  <c r="CD9" i="1"/>
  <c r="CD10" i="1"/>
  <c r="CD502" i="1" l="1"/>
  <c r="CF2" i="1"/>
  <c r="AL503" i="1"/>
  <c r="AL524" i="1" s="1"/>
  <c r="AM501" i="1"/>
  <c r="AL504" i="1"/>
  <c r="AL525" i="1" s="1"/>
  <c r="CE10" i="1"/>
  <c r="CE9" i="1"/>
  <c r="CE502" i="1" l="1"/>
  <c r="AN501" i="1"/>
  <c r="AM503" i="1"/>
  <c r="AM524" i="1" s="1"/>
  <c r="AM504" i="1"/>
  <c r="AM525" i="1" s="1"/>
  <c r="CF10" i="1"/>
  <c r="CF9" i="1"/>
  <c r="CF502" i="1" l="1"/>
  <c r="AN503" i="1"/>
  <c r="AN524" i="1" s="1"/>
  <c r="AO501" i="1"/>
  <c r="AN504" i="1"/>
  <c r="AN525" i="1" s="1"/>
  <c r="AP501" i="1" l="1"/>
  <c r="AO503" i="1"/>
  <c r="AO524" i="1" s="1"/>
  <c r="AO504" i="1"/>
  <c r="AO525" i="1" s="1"/>
  <c r="AP503" i="1" l="1"/>
  <c r="AP524" i="1" s="1"/>
  <c r="AQ501" i="1"/>
  <c r="AP504" i="1"/>
  <c r="AP525" i="1" s="1"/>
  <c r="AR501" i="1" l="1"/>
  <c r="AQ503" i="1"/>
  <c r="AQ524" i="1" s="1"/>
  <c r="AQ504" i="1"/>
  <c r="AQ525" i="1" s="1"/>
  <c r="AR503" i="1" l="1"/>
  <c r="AR524" i="1" s="1"/>
  <c r="AS501" i="1"/>
  <c r="AR504" i="1"/>
  <c r="AR525" i="1" s="1"/>
  <c r="AT501" i="1" l="1"/>
  <c r="AS503" i="1"/>
  <c r="AS524" i="1" s="1"/>
  <c r="AS504" i="1"/>
  <c r="AS525" i="1" s="1"/>
  <c r="AU501" i="1" l="1"/>
  <c r="AT503" i="1"/>
  <c r="AT524" i="1" s="1"/>
  <c r="AT504" i="1"/>
  <c r="AT525" i="1" s="1"/>
  <c r="AV501" i="1" l="1"/>
  <c r="AU503" i="1"/>
  <c r="AU524" i="1" s="1"/>
  <c r="AU504" i="1"/>
  <c r="AU525" i="1" s="1"/>
  <c r="AV503" i="1" l="1"/>
  <c r="AV524" i="1" s="1"/>
  <c r="AW501" i="1"/>
  <c r="AV504" i="1"/>
  <c r="AV525" i="1" s="1"/>
  <c r="AX501" i="1" l="1"/>
  <c r="AW503" i="1"/>
  <c r="AW524" i="1" s="1"/>
  <c r="AW504" i="1"/>
  <c r="AW525" i="1" s="1"/>
  <c r="AX503" i="1" l="1"/>
  <c r="AX524" i="1" s="1"/>
  <c r="AY501" i="1"/>
  <c r="AX504" i="1"/>
  <c r="AX525" i="1" s="1"/>
  <c r="AZ501" i="1" l="1"/>
  <c r="AY503" i="1"/>
  <c r="AY524" i="1" s="1"/>
  <c r="AY504" i="1"/>
  <c r="AY525" i="1" s="1"/>
  <c r="AZ503" i="1" l="1"/>
  <c r="AZ524" i="1" s="1"/>
  <c r="BA501" i="1"/>
  <c r="AZ504" i="1"/>
  <c r="AZ525" i="1" s="1"/>
  <c r="BB501" i="1" l="1"/>
  <c r="BA503" i="1"/>
  <c r="BA524" i="1" s="1"/>
  <c r="BA504" i="1"/>
  <c r="BA525" i="1" s="1"/>
  <c r="BB503" i="1" l="1"/>
  <c r="BB524" i="1" s="1"/>
  <c r="BC501" i="1"/>
  <c r="CG501" i="1"/>
  <c r="BB504" i="1"/>
  <c r="BB525" i="1" s="1"/>
  <c r="BD501" i="1" l="1"/>
  <c r="BC503" i="1"/>
  <c r="BC524" i="1" s="1"/>
  <c r="BC504" i="1"/>
  <c r="BC525" i="1" s="1"/>
  <c r="CG503" i="1"/>
  <c r="CG524" i="1" s="1"/>
  <c r="CG504" i="1"/>
  <c r="CG525" i="1" s="1"/>
  <c r="K510" i="1"/>
  <c r="K531" i="1" s="1"/>
  <c r="AO521" i="1"/>
  <c r="AO542" i="1" s="1"/>
  <c r="AD520" i="1"/>
  <c r="AD541" i="1" s="1"/>
  <c r="Z514" i="1"/>
  <c r="Z535" i="1" s="1"/>
  <c r="AZ512" i="1"/>
  <c r="AZ533" i="1" s="1"/>
  <c r="V507" i="1"/>
  <c r="V528" i="1" s="1"/>
  <c r="AU514" i="1"/>
  <c r="AU535" i="1" s="1"/>
  <c r="AG509" i="1"/>
  <c r="AG530" i="1" s="1"/>
  <c r="P519" i="1"/>
  <c r="P540" i="1" s="1"/>
  <c r="W514" i="1"/>
  <c r="W535" i="1" s="1"/>
  <c r="L520" i="1"/>
  <c r="L541" i="1" s="1"/>
  <c r="AE514" i="1"/>
  <c r="AE535" i="1" s="1"/>
  <c r="AJ512" i="1"/>
  <c r="AJ533" i="1" s="1"/>
  <c r="Q513" i="1"/>
  <c r="Q534" i="1" s="1"/>
  <c r="AV510" i="1"/>
  <c r="AV531" i="1" s="1"/>
  <c r="AY506" i="1"/>
  <c r="AY527" i="1" s="1"/>
  <c r="L507" i="1"/>
  <c r="L528" i="1" s="1"/>
  <c r="AU508" i="1"/>
  <c r="AU529" i="1" s="1"/>
  <c r="J506" i="1"/>
  <c r="J527" i="1" s="1"/>
  <c r="AV515" i="1"/>
  <c r="AV536" i="1" s="1"/>
  <c r="AQ507" i="1"/>
  <c r="AQ528" i="1" s="1"/>
  <c r="Z519" i="1"/>
  <c r="Z540" i="1" s="1"/>
  <c r="Q517" i="1"/>
  <c r="Q538" i="1" s="1"/>
  <c r="J515" i="1"/>
  <c r="J536" i="1" s="1"/>
  <c r="Y513" i="1"/>
  <c r="Y534" i="1" s="1"/>
  <c r="BA512" i="1"/>
  <c r="BA533" i="1" s="1"/>
  <c r="BA509" i="1"/>
  <c r="BA530" i="1" s="1"/>
  <c r="AA515" i="1"/>
  <c r="AA536" i="1" s="1"/>
  <c r="AY513" i="1"/>
  <c r="AY534" i="1" s="1"/>
  <c r="O509" i="1"/>
  <c r="O530" i="1" s="1"/>
  <c r="AX511" i="1"/>
  <c r="AX532" i="1" s="1"/>
  <c r="AZ515" i="1"/>
  <c r="AZ536" i="1" s="1"/>
  <c r="L519" i="1"/>
  <c r="L540" i="1" s="1"/>
  <c r="T511" i="1"/>
  <c r="T532" i="1" s="1"/>
  <c r="U516" i="1"/>
  <c r="U537" i="1" s="1"/>
  <c r="AF509" i="1"/>
  <c r="AF530" i="1" s="1"/>
  <c r="BA519" i="1"/>
  <c r="BA540" i="1" s="1"/>
  <c r="AH512" i="1"/>
  <c r="AH533" i="1" s="1"/>
  <c r="AK507" i="1"/>
  <c r="AK528" i="1" s="1"/>
  <c r="AX505" i="1"/>
  <c r="AX526" i="1" s="1"/>
  <c r="AG520" i="1"/>
  <c r="AG541" i="1" s="1"/>
  <c r="Q507" i="1"/>
  <c r="Q528" i="1" s="1"/>
  <c r="Y516" i="1"/>
  <c r="Y537" i="1" s="1"/>
  <c r="AV519" i="1"/>
  <c r="AV540" i="1" s="1"/>
  <c r="U515" i="1"/>
  <c r="U536" i="1" s="1"/>
  <c r="O519" i="1"/>
  <c r="O540" i="1" s="1"/>
  <c r="V512" i="1"/>
  <c r="V533" i="1" s="1"/>
  <c r="AT510" i="1"/>
  <c r="AT531" i="1" s="1"/>
  <c r="AR508" i="1"/>
  <c r="AR529" i="1" s="1"/>
  <c r="BD507" i="1"/>
  <c r="BD528" i="1" s="1"/>
  <c r="BA516" i="1"/>
  <c r="BA537" i="1" s="1"/>
  <c r="O516" i="1"/>
  <c r="O537" i="1" s="1"/>
  <c r="P520" i="1"/>
  <c r="P541" i="1" s="1"/>
  <c r="AP517" i="1"/>
  <c r="AP538" i="1" s="1"/>
  <c r="AR518" i="1"/>
  <c r="AR539" i="1" s="1"/>
  <c r="AU506" i="1"/>
  <c r="AU527" i="1" s="1"/>
  <c r="V521" i="1"/>
  <c r="V542" i="1" s="1"/>
  <c r="CG510" i="1"/>
  <c r="CG531" i="1" s="1"/>
  <c r="AT516" i="1"/>
  <c r="AT537" i="1" s="1"/>
  <c r="AT517" i="1"/>
  <c r="AT538" i="1" s="1"/>
  <c r="L506" i="1"/>
  <c r="L527" i="1" s="1"/>
  <c r="V520" i="1"/>
  <c r="V541" i="1" s="1"/>
  <c r="AX508" i="1"/>
  <c r="AX529" i="1" s="1"/>
  <c r="AO506" i="1"/>
  <c r="AO527" i="1" s="1"/>
  <c r="BA508" i="1"/>
  <c r="BA529" i="1" s="1"/>
  <c r="AO516" i="1"/>
  <c r="AO537" i="1" s="1"/>
  <c r="K514" i="1"/>
  <c r="K535" i="1" s="1"/>
  <c r="AI517" i="1"/>
  <c r="AI538" i="1" s="1"/>
  <c r="P511" i="1"/>
  <c r="P532" i="1" s="1"/>
  <c r="Z521" i="1"/>
  <c r="Z542" i="1" s="1"/>
  <c r="N506" i="1"/>
  <c r="N527" i="1" s="1"/>
  <c r="U520" i="1"/>
  <c r="U541" i="1" s="1"/>
  <c r="Y509" i="1"/>
  <c r="Y530" i="1" s="1"/>
  <c r="AI520" i="1"/>
  <c r="AI541" i="1" s="1"/>
  <c r="N514" i="1"/>
  <c r="N535" i="1" s="1"/>
  <c r="AV505" i="1"/>
  <c r="AV526" i="1" s="1"/>
  <c r="AU515" i="1"/>
  <c r="AU536" i="1" s="1"/>
  <c r="N507" i="1"/>
  <c r="N528" i="1" s="1"/>
  <c r="AQ518" i="1"/>
  <c r="AQ539" i="1" s="1"/>
  <c r="AN519" i="1"/>
  <c r="AN540" i="1" s="1"/>
  <c r="AH505" i="1"/>
  <c r="AH526" i="1" s="1"/>
  <c r="AM514" i="1"/>
  <c r="AM535" i="1" s="1"/>
  <c r="AK513" i="1"/>
  <c r="AK534" i="1" s="1"/>
  <c r="X511" i="1"/>
  <c r="X532" i="1" s="1"/>
  <c r="AA517" i="1"/>
  <c r="AA538" i="1" s="1"/>
  <c r="BC506" i="1"/>
  <c r="BC527" i="1" s="1"/>
  <c r="AI513" i="1"/>
  <c r="AI534" i="1" s="1"/>
  <c r="AE505" i="1"/>
  <c r="AE526" i="1" s="1"/>
  <c r="BB510" i="1"/>
  <c r="BB531" i="1" s="1"/>
  <c r="AZ511" i="1"/>
  <c r="AZ532" i="1" s="1"/>
  <c r="X519" i="1"/>
  <c r="X540" i="1" s="1"/>
  <c r="AJ518" i="1"/>
  <c r="AJ539" i="1" s="1"/>
  <c r="W510" i="1"/>
  <c r="W531" i="1" s="1"/>
  <c r="AG514" i="1"/>
  <c r="AG535" i="1" s="1"/>
  <c r="K509" i="1"/>
  <c r="K530" i="1" s="1"/>
  <c r="AG516" i="1"/>
  <c r="AG537" i="1" s="1"/>
  <c r="S519" i="1"/>
  <c r="S540" i="1" s="1"/>
  <c r="AQ506" i="1"/>
  <c r="AQ527" i="1" s="1"/>
  <c r="L509" i="1"/>
  <c r="L530" i="1" s="1"/>
  <c r="AX520" i="1"/>
  <c r="AX541" i="1" s="1"/>
  <c r="BB508" i="1"/>
  <c r="BB529" i="1" s="1"/>
  <c r="AJ515" i="1"/>
  <c r="AJ536" i="1" s="1"/>
  <c r="AJ507" i="1"/>
  <c r="AJ528" i="1" s="1"/>
  <c r="AJ510" i="1"/>
  <c r="AJ531" i="1" s="1"/>
  <c r="AV512" i="1"/>
  <c r="AV533" i="1" s="1"/>
  <c r="U519" i="1"/>
  <c r="U540" i="1" s="1"/>
  <c r="AA506" i="1"/>
  <c r="AA527" i="1" s="1"/>
  <c r="AR515" i="1"/>
  <c r="AR536" i="1" s="1"/>
  <c r="AD513" i="1"/>
  <c r="AD534" i="1" s="1"/>
  <c r="AA514" i="1"/>
  <c r="AA535" i="1" s="1"/>
  <c r="AA505" i="1"/>
  <c r="AA526" i="1" s="1"/>
  <c r="R514" i="1"/>
  <c r="R535" i="1" s="1"/>
  <c r="O518" i="1"/>
  <c r="O539" i="1" s="1"/>
  <c r="AG511" i="1"/>
  <c r="AG532" i="1" s="1"/>
  <c r="K521" i="1"/>
  <c r="K542" i="1" s="1"/>
  <c r="J505" i="1"/>
  <c r="J526" i="1" s="1"/>
  <c r="K513" i="1"/>
  <c r="K534" i="1" s="1"/>
  <c r="AP509" i="1"/>
  <c r="AP530" i="1" s="1"/>
  <c r="AA507" i="1"/>
  <c r="AA528" i="1" s="1"/>
  <c r="Y520" i="1"/>
  <c r="Y541" i="1" s="1"/>
  <c r="AR521" i="1"/>
  <c r="AR542" i="1" s="1"/>
  <c r="AW508" i="1"/>
  <c r="AW529" i="1" s="1"/>
  <c r="P516" i="1"/>
  <c r="P537" i="1" s="1"/>
  <c r="M517" i="1"/>
  <c r="M538" i="1" s="1"/>
  <c r="AO510" i="1"/>
  <c r="AO531" i="1" s="1"/>
  <c r="AX519" i="1"/>
  <c r="AX540" i="1" s="1"/>
  <c r="AT515" i="1"/>
  <c r="AT536" i="1" s="1"/>
  <c r="AS509" i="1"/>
  <c r="AS530" i="1" s="1"/>
  <c r="U513" i="1"/>
  <c r="U534" i="1" s="1"/>
  <c r="R517" i="1"/>
  <c r="R538" i="1" s="1"/>
  <c r="N513" i="1"/>
  <c r="N534" i="1" s="1"/>
  <c r="AR505" i="1"/>
  <c r="AR526" i="1" s="1"/>
  <c r="P521" i="1"/>
  <c r="P542" i="1" s="1"/>
  <c r="AE518" i="1"/>
  <c r="AE539" i="1" s="1"/>
  <c r="AU521" i="1"/>
  <c r="AU542" i="1" s="1"/>
  <c r="AE517" i="1"/>
  <c r="AE538" i="1" s="1"/>
  <c r="AT505" i="1"/>
  <c r="AT526" i="1" s="1"/>
  <c r="AP510" i="1"/>
  <c r="AP531" i="1" s="1"/>
  <c r="AL520" i="1"/>
  <c r="AL541" i="1" s="1"/>
  <c r="M507" i="1"/>
  <c r="M528" i="1" s="1"/>
  <c r="X509" i="1"/>
  <c r="X530" i="1" s="1"/>
  <c r="AZ514" i="1"/>
  <c r="AZ535" i="1" s="1"/>
  <c r="AJ513" i="1"/>
  <c r="AJ534" i="1" s="1"/>
  <c r="AI511" i="1"/>
  <c r="AI532" i="1" s="1"/>
  <c r="S514" i="1"/>
  <c r="S535" i="1" s="1"/>
  <c r="O505" i="1"/>
  <c r="O526" i="1" s="1"/>
  <c r="CG508" i="1"/>
  <c r="CG529" i="1" s="1"/>
  <c r="CG519" i="1"/>
  <c r="CG540" i="1" s="1"/>
  <c r="M519" i="1"/>
  <c r="M540" i="1" s="1"/>
  <c r="AX509" i="1"/>
  <c r="AX530" i="1" s="1"/>
  <c r="BA515" i="1"/>
  <c r="BA536" i="1" s="1"/>
  <c r="AC506" i="1"/>
  <c r="AC527" i="1" s="1"/>
  <c r="AT511" i="1"/>
  <c r="AT532" i="1" s="1"/>
  <c r="Z510" i="1"/>
  <c r="Z531" i="1" s="1"/>
  <c r="AJ519" i="1"/>
  <c r="AJ540" i="1" s="1"/>
  <c r="Y515" i="1"/>
  <c r="Y536" i="1" s="1"/>
  <c r="Z512" i="1"/>
  <c r="Z533" i="1" s="1"/>
  <c r="M521" i="1"/>
  <c r="M542" i="1" s="1"/>
  <c r="AP519" i="1"/>
  <c r="AP540" i="1" s="1"/>
  <c r="AZ506" i="1"/>
  <c r="AZ527" i="1" s="1"/>
  <c r="P512" i="1"/>
  <c r="P533" i="1" s="1"/>
  <c r="AR509" i="1"/>
  <c r="AR530" i="1" s="1"/>
  <c r="AM509" i="1"/>
  <c r="AM530" i="1" s="1"/>
  <c r="AB519" i="1"/>
  <c r="AB540" i="1" s="1"/>
  <c r="M518" i="1"/>
  <c r="M539" i="1" s="1"/>
  <c r="AF512" i="1"/>
  <c r="AF533" i="1" s="1"/>
  <c r="AE521" i="1"/>
  <c r="AE542" i="1" s="1"/>
  <c r="Z505" i="1"/>
  <c r="Z526" i="1" s="1"/>
  <c r="AZ513" i="1"/>
  <c r="AZ534" i="1" s="1"/>
  <c r="X508" i="1"/>
  <c r="X529" i="1" s="1"/>
  <c r="AV518" i="1"/>
  <c r="AV539" i="1" s="1"/>
  <c r="AM517" i="1"/>
  <c r="AM538" i="1" s="1"/>
  <c r="S510" i="1"/>
  <c r="S531" i="1" s="1"/>
  <c r="BC513" i="1"/>
  <c r="BC534" i="1" s="1"/>
  <c r="O521" i="1"/>
  <c r="O542" i="1" s="1"/>
  <c r="AZ521" i="1"/>
  <c r="AZ542" i="1" s="1"/>
  <c r="W520" i="1"/>
  <c r="W541" i="1" s="1"/>
  <c r="AF518" i="1"/>
  <c r="AF539" i="1" s="1"/>
  <c r="AE519" i="1"/>
  <c r="AE540" i="1" s="1"/>
  <c r="AN518" i="1"/>
  <c r="AN539" i="1" s="1"/>
  <c r="S521" i="1"/>
  <c r="S542" i="1" s="1"/>
  <c r="AN506" i="1"/>
  <c r="AN527" i="1" s="1"/>
  <c r="AK508" i="1"/>
  <c r="AK529" i="1" s="1"/>
  <c r="AI507" i="1"/>
  <c r="AI528" i="1" s="1"/>
  <c r="AG506" i="1"/>
  <c r="AG527" i="1" s="1"/>
  <c r="P508" i="1"/>
  <c r="P529" i="1" s="1"/>
  <c r="AX517" i="1"/>
  <c r="AX538" i="1" s="1"/>
  <c r="AI518" i="1"/>
  <c r="AI539" i="1" s="1"/>
  <c r="V515" i="1"/>
  <c r="V536" i="1" s="1"/>
  <c r="CG518" i="1"/>
  <c r="CG539" i="1" s="1"/>
  <c r="M505" i="1"/>
  <c r="M526" i="1" s="1"/>
  <c r="AN507" i="1"/>
  <c r="AN528" i="1" s="1"/>
  <c r="W519" i="1"/>
  <c r="W540" i="1" s="1"/>
  <c r="X516" i="1"/>
  <c r="X537" i="1" s="1"/>
  <c r="AL518" i="1"/>
  <c r="AL539" i="1" s="1"/>
  <c r="AP518" i="1"/>
  <c r="AP539" i="1" s="1"/>
  <c r="AH506" i="1"/>
  <c r="AH527" i="1" s="1"/>
  <c r="U508" i="1"/>
  <c r="U529" i="1" s="1"/>
  <c r="J517" i="1"/>
  <c r="J538" i="1" s="1"/>
  <c r="BB506" i="1"/>
  <c r="BB527" i="1" s="1"/>
  <c r="AO517" i="1"/>
  <c r="AO538" i="1" s="1"/>
  <c r="CG511" i="1"/>
  <c r="CG532" i="1" s="1"/>
  <c r="L511" i="1"/>
  <c r="L532" i="1" s="1"/>
  <c r="M511" i="1"/>
  <c r="M532" i="1" s="1"/>
  <c r="M512" i="1"/>
  <c r="M533" i="1" s="1"/>
  <c r="AZ519" i="1"/>
  <c r="AZ540" i="1" s="1"/>
  <c r="M506" i="1"/>
  <c r="M527" i="1" s="1"/>
  <c r="X521" i="1"/>
  <c r="X542" i="1" s="1"/>
  <c r="AJ514" i="1"/>
  <c r="AJ535" i="1" s="1"/>
  <c r="AJ509" i="1"/>
  <c r="AJ530" i="1" s="1"/>
  <c r="AA513" i="1"/>
  <c r="AA534" i="1" s="1"/>
  <c r="AQ514" i="1"/>
  <c r="AQ535" i="1" s="1"/>
  <c r="AM519" i="1"/>
  <c r="AM540" i="1" s="1"/>
  <c r="AW505" i="1"/>
  <c r="AW526" i="1" s="1"/>
  <c r="Q515" i="1"/>
  <c r="Q536" i="1" s="1"/>
  <c r="O508" i="1"/>
  <c r="O529" i="1" s="1"/>
  <c r="AM518" i="1"/>
  <c r="AM539" i="1" s="1"/>
  <c r="R516" i="1"/>
  <c r="R537" i="1" s="1"/>
  <c r="AM508" i="1"/>
  <c r="AM529" i="1" s="1"/>
  <c r="AI519" i="1"/>
  <c r="AI540" i="1" s="1"/>
  <c r="AY517" i="1"/>
  <c r="AY538" i="1" s="1"/>
  <c r="AV511" i="1"/>
  <c r="AV532" i="1" s="1"/>
  <c r="AU505" i="1"/>
  <c r="AU526" i="1" s="1"/>
  <c r="AF507" i="1"/>
  <c r="AF528" i="1" s="1"/>
  <c r="AG518" i="1"/>
  <c r="AG539" i="1" s="1"/>
  <c r="AB507" i="1"/>
  <c r="AB528" i="1" s="1"/>
  <c r="K515" i="1"/>
  <c r="K536" i="1" s="1"/>
  <c r="S513" i="1"/>
  <c r="S534" i="1" s="1"/>
  <c r="W513" i="1"/>
  <c r="W534" i="1" s="1"/>
  <c r="AC510" i="1"/>
  <c r="AC531" i="1" s="1"/>
  <c r="AB515" i="1"/>
  <c r="AB536" i="1" s="1"/>
  <c r="AN513" i="1"/>
  <c r="AN534" i="1" s="1"/>
  <c r="Z518" i="1"/>
  <c r="Z539" i="1" s="1"/>
  <c r="S518" i="1"/>
  <c r="S539" i="1" s="1"/>
  <c r="Y511" i="1"/>
  <c r="Y532" i="1" s="1"/>
  <c r="R520" i="1"/>
  <c r="R541" i="1" s="1"/>
  <c r="K506" i="1"/>
  <c r="K527" i="1" s="1"/>
  <c r="AD518" i="1"/>
  <c r="AD539" i="1" s="1"/>
  <c r="AJ511" i="1"/>
  <c r="AJ532" i="1" s="1"/>
  <c r="T518" i="1"/>
  <c r="T539" i="1" s="1"/>
  <c r="AH513" i="1"/>
  <c r="AH534" i="1" s="1"/>
  <c r="Q520" i="1"/>
  <c r="Q541" i="1" s="1"/>
  <c r="AI505" i="1"/>
  <c r="AI526" i="1" s="1"/>
  <c r="X507" i="1"/>
  <c r="X528" i="1" s="1"/>
  <c r="BD513" i="1"/>
  <c r="BD534" i="1" s="1"/>
  <c r="AL519" i="1"/>
  <c r="AL540" i="1" s="1"/>
  <c r="AU516" i="1"/>
  <c r="AU537" i="1" s="1"/>
  <c r="X520" i="1"/>
  <c r="X541" i="1" s="1"/>
  <c r="AT518" i="1"/>
  <c r="AT539" i="1" s="1"/>
  <c r="X514" i="1"/>
  <c r="X535" i="1" s="1"/>
  <c r="AC521" i="1"/>
  <c r="AC542" i="1" s="1"/>
  <c r="L508" i="1"/>
  <c r="L529" i="1" s="1"/>
  <c r="X505" i="1"/>
  <c r="X526" i="1" s="1"/>
  <c r="AO514" i="1"/>
  <c r="AO535" i="1" s="1"/>
  <c r="Q510" i="1"/>
  <c r="Q531" i="1" s="1"/>
  <c r="AN515" i="1"/>
  <c r="AN536" i="1" s="1"/>
  <c r="AC508" i="1"/>
  <c r="AC529" i="1" s="1"/>
  <c r="AE509" i="1"/>
  <c r="AE530" i="1" s="1"/>
  <c r="Q505" i="1"/>
  <c r="Q526" i="1" s="1"/>
  <c r="N508" i="1"/>
  <c r="N529" i="1" s="1"/>
  <c r="S511" i="1"/>
  <c r="S532" i="1" s="1"/>
  <c r="Z516" i="1"/>
  <c r="Z537" i="1" s="1"/>
  <c r="T514" i="1"/>
  <c r="T535" i="1" s="1"/>
  <c r="AD519" i="1"/>
  <c r="AD540" i="1" s="1"/>
  <c r="AR517" i="1"/>
  <c r="AR538" i="1" s="1"/>
  <c r="AU518" i="1"/>
  <c r="AU539" i="1" s="1"/>
  <c r="O506" i="1"/>
  <c r="O527" i="1" s="1"/>
  <c r="AS518" i="1"/>
  <c r="AS539" i="1" s="1"/>
  <c r="AV509" i="1"/>
  <c r="AV530" i="1" s="1"/>
  <c r="AL514" i="1"/>
  <c r="AL535" i="1" s="1"/>
  <c r="AR510" i="1"/>
  <c r="AR531" i="1" s="1"/>
  <c r="AE516" i="1"/>
  <c r="AE537" i="1" s="1"/>
  <c r="AN517" i="1"/>
  <c r="AN538" i="1" s="1"/>
  <c r="P510" i="1"/>
  <c r="P531" i="1" s="1"/>
  <c r="K507" i="1"/>
  <c r="K528" i="1" s="1"/>
  <c r="AD511" i="1"/>
  <c r="AD532" i="1" s="1"/>
  <c r="BD514" i="1"/>
  <c r="BD535" i="1" s="1"/>
  <c r="AC517" i="1"/>
  <c r="AC538" i="1" s="1"/>
  <c r="AD509" i="1"/>
  <c r="AD530" i="1" s="1"/>
  <c r="BB509" i="1"/>
  <c r="BB530" i="1" s="1"/>
  <c r="R519" i="1"/>
  <c r="R540" i="1" s="1"/>
  <c r="AM507" i="1"/>
  <c r="AM528" i="1" s="1"/>
  <c r="AU513" i="1"/>
  <c r="AU534" i="1" s="1"/>
  <c r="J507" i="1"/>
  <c r="J528" i="1" s="1"/>
  <c r="AM511" i="1"/>
  <c r="AM532" i="1" s="1"/>
  <c r="AX521" i="1"/>
  <c r="AX542" i="1" s="1"/>
  <c r="AN512" i="1"/>
  <c r="AN533" i="1" s="1"/>
  <c r="AA510" i="1"/>
  <c r="AA531" i="1" s="1"/>
  <c r="BB517" i="1"/>
  <c r="BB538" i="1" s="1"/>
  <c r="P507" i="1"/>
  <c r="P528" i="1" s="1"/>
  <c r="W517" i="1"/>
  <c r="W538" i="1" s="1"/>
  <c r="AD517" i="1"/>
  <c r="AD538" i="1" s="1"/>
  <c r="V510" i="1"/>
  <c r="V531" i="1" s="1"/>
  <c r="AC507" i="1"/>
  <c r="AC528" i="1" s="1"/>
  <c r="AS514" i="1"/>
  <c r="AS535" i="1" s="1"/>
  <c r="AF505" i="1"/>
  <c r="AF526" i="1" s="1"/>
  <c r="AF510" i="1"/>
  <c r="AF531" i="1" s="1"/>
  <c r="L518" i="1"/>
  <c r="L539" i="1" s="1"/>
  <c r="BA520" i="1"/>
  <c r="BA541" i="1" s="1"/>
  <c r="AO509" i="1"/>
  <c r="AO530" i="1" s="1"/>
  <c r="AH515" i="1"/>
  <c r="AH536" i="1" s="1"/>
  <c r="AK517" i="1"/>
  <c r="AK538" i="1" s="1"/>
  <c r="S508" i="1"/>
  <c r="S529" i="1" s="1"/>
  <c r="AW516" i="1"/>
  <c r="AW537" i="1" s="1"/>
  <c r="AS510" i="1"/>
  <c r="AS531" i="1" s="1"/>
  <c r="U510" i="1"/>
  <c r="U531" i="1" s="1"/>
  <c r="CG513" i="1"/>
  <c r="CG534" i="1" s="1"/>
  <c r="V506" i="1"/>
  <c r="V527" i="1" s="1"/>
  <c r="AH519" i="1"/>
  <c r="AH540" i="1" s="1"/>
  <c r="CG507" i="1"/>
  <c r="CG528" i="1" s="1"/>
  <c r="AG521" i="1"/>
  <c r="AG542" i="1" s="1"/>
  <c r="AA520" i="1"/>
  <c r="AA541" i="1" s="1"/>
  <c r="J514" i="1"/>
  <c r="J535" i="1" s="1"/>
  <c r="AD521" i="1"/>
  <c r="AD542" i="1" s="1"/>
  <c r="AW513" i="1"/>
  <c r="AW534" i="1" s="1"/>
  <c r="O514" i="1"/>
  <c r="O535" i="1" s="1"/>
  <c r="AY509" i="1"/>
  <c r="AY530" i="1" s="1"/>
  <c r="AT509" i="1"/>
  <c r="AT530" i="1" s="1"/>
  <c r="AV513" i="1"/>
  <c r="AV534" i="1" s="1"/>
  <c r="AI516" i="1"/>
  <c r="AI537" i="1" s="1"/>
  <c r="AF506" i="1"/>
  <c r="AF527" i="1" s="1"/>
  <c r="AQ505" i="1"/>
  <c r="AQ526" i="1" s="1"/>
  <c r="V517" i="1"/>
  <c r="V538" i="1" s="1"/>
  <c r="AQ510" i="1"/>
  <c r="AQ531" i="1" s="1"/>
  <c r="Z520" i="1"/>
  <c r="Z541" i="1" s="1"/>
  <c r="O517" i="1"/>
  <c r="O538" i="1" s="1"/>
  <c r="AV506" i="1"/>
  <c r="AV527" i="1" s="1"/>
  <c r="AR520" i="1"/>
  <c r="AR541" i="1" s="1"/>
  <c r="AT506" i="1"/>
  <c r="AT527" i="1" s="1"/>
  <c r="P509" i="1"/>
  <c r="P530" i="1" s="1"/>
  <c r="AD505" i="1"/>
  <c r="AD526" i="1" s="1"/>
  <c r="AE510" i="1"/>
  <c r="AE531" i="1" s="1"/>
  <c r="AM516" i="1"/>
  <c r="AM537" i="1" s="1"/>
  <c r="R508" i="1"/>
  <c r="R529" i="1" s="1"/>
  <c r="AG515" i="1"/>
  <c r="AG536" i="1" s="1"/>
  <c r="AM506" i="1"/>
  <c r="AM527" i="1" s="1"/>
  <c r="R506" i="1"/>
  <c r="R527" i="1" s="1"/>
  <c r="AB505" i="1"/>
  <c r="AB526" i="1" s="1"/>
  <c r="AE508" i="1"/>
  <c r="AE529" i="1" s="1"/>
  <c r="AS516" i="1"/>
  <c r="AS537" i="1" s="1"/>
  <c r="BD509" i="1"/>
  <c r="BD530" i="1" s="1"/>
  <c r="AO512" i="1"/>
  <c r="AO533" i="1" s="1"/>
  <c r="BB515" i="1"/>
  <c r="BB536" i="1" s="1"/>
  <c r="AW515" i="1"/>
  <c r="AW536" i="1" s="1"/>
  <c r="AQ512" i="1"/>
  <c r="AQ533" i="1" s="1"/>
  <c r="Y519" i="1"/>
  <c r="Y540" i="1" s="1"/>
  <c r="AB510" i="1"/>
  <c r="AB531" i="1" s="1"/>
  <c r="AB511" i="1"/>
  <c r="AB532" i="1" s="1"/>
  <c r="AP513" i="1"/>
  <c r="AP534" i="1" s="1"/>
  <c r="BC508" i="1"/>
  <c r="BC529" i="1" s="1"/>
  <c r="AL512" i="1"/>
  <c r="AL533" i="1" s="1"/>
  <c r="AD515" i="1"/>
  <c r="AD536" i="1" s="1"/>
  <c r="AN509" i="1"/>
  <c r="AN530" i="1" s="1"/>
  <c r="AL508" i="1"/>
  <c r="AL529" i="1" s="1"/>
  <c r="AY508" i="1"/>
  <c r="AY529" i="1" s="1"/>
  <c r="AL509" i="1"/>
  <c r="AL530" i="1" s="1"/>
  <c r="BC511" i="1"/>
  <c r="BC532" i="1" s="1"/>
  <c r="M520" i="1"/>
  <c r="M541" i="1" s="1"/>
  <c r="AD512" i="1"/>
  <c r="AD533" i="1" s="1"/>
  <c r="AK509" i="1"/>
  <c r="AK530" i="1" s="1"/>
  <c r="AX515" i="1"/>
  <c r="AX536" i="1" s="1"/>
  <c r="T519" i="1"/>
  <c r="T540" i="1" s="1"/>
  <c r="AR507" i="1"/>
  <c r="AR528" i="1" s="1"/>
  <c r="AF517" i="1"/>
  <c r="AF538" i="1" s="1"/>
  <c r="AC512" i="1"/>
  <c r="AC533" i="1" s="1"/>
  <c r="P518" i="1"/>
  <c r="P539" i="1" s="1"/>
  <c r="V518" i="1"/>
  <c r="V539" i="1" s="1"/>
  <c r="W509" i="1"/>
  <c r="W530" i="1" s="1"/>
  <c r="X517" i="1"/>
  <c r="X538" i="1" s="1"/>
  <c r="AB508" i="1"/>
  <c r="AB529" i="1" s="1"/>
  <c r="AS521" i="1"/>
  <c r="AS542" i="1" s="1"/>
  <c r="U505" i="1"/>
  <c r="U526" i="1" s="1"/>
  <c r="BB505" i="1"/>
  <c r="BB526" i="1" s="1"/>
  <c r="W505" i="1"/>
  <c r="W526" i="1" s="1"/>
  <c r="AF511" i="1"/>
  <c r="AF532" i="1" s="1"/>
  <c r="AY505" i="1"/>
  <c r="AY526" i="1" s="1"/>
  <c r="AR506" i="1"/>
  <c r="AR527" i="1" s="1"/>
  <c r="AA518" i="1"/>
  <c r="AA539" i="1" s="1"/>
  <c r="J509" i="1"/>
  <c r="J530" i="1" s="1"/>
  <c r="T506" i="1"/>
  <c r="T527" i="1" s="1"/>
  <c r="AJ506" i="1"/>
  <c r="AJ527" i="1" s="1"/>
  <c r="BD515" i="1"/>
  <c r="BD536" i="1" s="1"/>
  <c r="BC516" i="1"/>
  <c r="BC537" i="1" s="1"/>
  <c r="R521" i="1"/>
  <c r="R542" i="1" s="1"/>
  <c r="U512" i="1"/>
  <c r="U533" i="1" s="1"/>
  <c r="AK505" i="1"/>
  <c r="AK526" i="1" s="1"/>
  <c r="AI521" i="1"/>
  <c r="AI542" i="1" s="1"/>
  <c r="CG516" i="1"/>
  <c r="CG537" i="1" s="1"/>
  <c r="AD516" i="1"/>
  <c r="AD537" i="1" s="1"/>
  <c r="AO507" i="1"/>
  <c r="AO528" i="1" s="1"/>
  <c r="AJ505" i="1"/>
  <c r="AJ526" i="1" s="1"/>
  <c r="AZ509" i="1"/>
  <c r="AZ530" i="1" s="1"/>
  <c r="AY521" i="1"/>
  <c r="AY542" i="1" s="1"/>
  <c r="AO511" i="1"/>
  <c r="AO532" i="1" s="1"/>
  <c r="J512" i="1"/>
  <c r="J533" i="1" s="1"/>
  <c r="J513" i="1"/>
  <c r="J534" i="1" s="1"/>
  <c r="AQ513" i="1"/>
  <c r="AQ534" i="1" s="1"/>
  <c r="AT519" i="1"/>
  <c r="AT540" i="1" s="1"/>
  <c r="AZ520" i="1"/>
  <c r="AZ541" i="1" s="1"/>
  <c r="AD510" i="1"/>
  <c r="AD531" i="1" s="1"/>
  <c r="BA514" i="1"/>
  <c r="BA535" i="1" s="1"/>
  <c r="AK511" i="1"/>
  <c r="AK532" i="1" s="1"/>
  <c r="BD516" i="1"/>
  <c r="BD537" i="1" s="1"/>
  <c r="AR511" i="1"/>
  <c r="AR532" i="1" s="1"/>
  <c r="T510" i="1"/>
  <c r="T531" i="1" s="1"/>
  <c r="N520" i="1"/>
  <c r="N541" i="1" s="1"/>
  <c r="Q514" i="1"/>
  <c r="Q535" i="1" s="1"/>
  <c r="M508" i="1"/>
  <c r="M529" i="1" s="1"/>
  <c r="BD512" i="1"/>
  <c r="BD533" i="1" s="1"/>
  <c r="BA507" i="1"/>
  <c r="BA528" i="1" s="1"/>
  <c r="AG513" i="1"/>
  <c r="AG534" i="1" s="1"/>
  <c r="AD507" i="1"/>
  <c r="AD528" i="1" s="1"/>
  <c r="Y506" i="1"/>
  <c r="Y527" i="1" s="1"/>
  <c r="AL507" i="1"/>
  <c r="AL528" i="1" s="1"/>
  <c r="T512" i="1"/>
  <c r="T533" i="1" s="1"/>
  <c r="AH510" i="1"/>
  <c r="AH531" i="1" s="1"/>
  <c r="AP506" i="1"/>
  <c r="AP527" i="1" s="1"/>
  <c r="J508" i="1"/>
  <c r="J529" i="1" s="1"/>
  <c r="Y514" i="1"/>
  <c r="Y535" i="1" s="1"/>
  <c r="AU511" i="1"/>
  <c r="AU532" i="1" s="1"/>
  <c r="AK512" i="1"/>
  <c r="AK533" i="1" s="1"/>
  <c r="O511" i="1"/>
  <c r="O532" i="1" s="1"/>
  <c r="K517" i="1"/>
  <c r="K538" i="1" s="1"/>
  <c r="AG519" i="1"/>
  <c r="AG540" i="1" s="1"/>
  <c r="AP514" i="1"/>
  <c r="AP535" i="1" s="1"/>
  <c r="BB512" i="1"/>
  <c r="BB533" i="1" s="1"/>
  <c r="BB516" i="1"/>
  <c r="BB537" i="1" s="1"/>
  <c r="BA511" i="1"/>
  <c r="BA532" i="1" s="1"/>
  <c r="BD506" i="1"/>
  <c r="BD527" i="1" s="1"/>
  <c r="AH520" i="1"/>
  <c r="AH541" i="1" s="1"/>
  <c r="AY520" i="1"/>
  <c r="AY541" i="1" s="1"/>
  <c r="AG510" i="1"/>
  <c r="AG531" i="1" s="1"/>
  <c r="AI506" i="1"/>
  <c r="AI527" i="1" s="1"/>
  <c r="T520" i="1"/>
  <c r="T541" i="1" s="1"/>
  <c r="BC521" i="1"/>
  <c r="BC542" i="1" s="1"/>
  <c r="N519" i="1"/>
  <c r="N540" i="1" s="1"/>
  <c r="AZ516" i="1"/>
  <c r="AZ537" i="1" s="1"/>
  <c r="AM515" i="1"/>
  <c r="AM536" i="1" s="1"/>
  <c r="K516" i="1"/>
  <c r="K537" i="1" s="1"/>
  <c r="AQ519" i="1"/>
  <c r="AQ540" i="1" s="1"/>
  <c r="K519" i="1"/>
  <c r="K540" i="1" s="1"/>
  <c r="AO513" i="1"/>
  <c r="AO534" i="1" s="1"/>
  <c r="AQ508" i="1"/>
  <c r="AQ529" i="1" s="1"/>
  <c r="CG505" i="1"/>
  <c r="CG526" i="1" s="1"/>
  <c r="AL513" i="1"/>
  <c r="AL534" i="1" s="1"/>
  <c r="AI512" i="1"/>
  <c r="AI533" i="1" s="1"/>
  <c r="N509" i="1"/>
  <c r="N530" i="1" s="1"/>
  <c r="AJ521" i="1"/>
  <c r="AJ542" i="1" s="1"/>
  <c r="Z507" i="1"/>
  <c r="Z528" i="1" s="1"/>
  <c r="BC520" i="1"/>
  <c r="BC541" i="1" s="1"/>
  <c r="AK519" i="1"/>
  <c r="AK540" i="1" s="1"/>
  <c r="J516" i="1"/>
  <c r="J537" i="1" s="1"/>
  <c r="AC509" i="1"/>
  <c r="AC530" i="1" s="1"/>
  <c r="AY518" i="1"/>
  <c r="AY539" i="1" s="1"/>
  <c r="AB509" i="1"/>
  <c r="AB530" i="1" s="1"/>
  <c r="AX510" i="1"/>
  <c r="AX531" i="1" s="1"/>
  <c r="Z506" i="1"/>
  <c r="Z527" i="1" s="1"/>
  <c r="S520" i="1"/>
  <c r="S541" i="1" s="1"/>
  <c r="AM510" i="1"/>
  <c r="AM531" i="1" s="1"/>
  <c r="T513" i="1"/>
  <c r="T534" i="1" s="1"/>
  <c r="L515" i="1"/>
  <c r="L536" i="1" s="1"/>
  <c r="AS508" i="1"/>
  <c r="AS529" i="1" s="1"/>
  <c r="AG517" i="1"/>
  <c r="AG538" i="1" s="1"/>
  <c r="AV521" i="1"/>
  <c r="AV542" i="1" s="1"/>
  <c r="AY512" i="1"/>
  <c r="AY533" i="1" s="1"/>
  <c r="AC518" i="1"/>
  <c r="AC539" i="1" s="1"/>
  <c r="Y518" i="1"/>
  <c r="Y539" i="1" s="1"/>
  <c r="AQ517" i="1"/>
  <c r="AQ538" i="1" s="1"/>
  <c r="AE506" i="1"/>
  <c r="AE527" i="1" s="1"/>
  <c r="AN505" i="1"/>
  <c r="AN526" i="1" s="1"/>
  <c r="AZ505" i="1"/>
  <c r="AZ526" i="1" s="1"/>
  <c r="AB521" i="1"/>
  <c r="AB542" i="1" s="1"/>
  <c r="AV514" i="1"/>
  <c r="AV535" i="1" s="1"/>
  <c r="AP521" i="1"/>
  <c r="AP542" i="1" s="1"/>
  <c r="W518" i="1"/>
  <c r="W539" i="1" s="1"/>
  <c r="N517" i="1"/>
  <c r="N538" i="1" s="1"/>
  <c r="AY507" i="1"/>
  <c r="AY528" i="1" s="1"/>
  <c r="AI514" i="1"/>
  <c r="AI535" i="1" s="1"/>
  <c r="AS520" i="1"/>
  <c r="AS541" i="1" s="1"/>
  <c r="AZ518" i="1"/>
  <c r="AZ539" i="1" s="1"/>
  <c r="AW512" i="1"/>
  <c r="AW533" i="1" s="1"/>
  <c r="L521" i="1"/>
  <c r="L542" i="1" s="1"/>
  <c r="S512" i="1"/>
  <c r="S533" i="1" s="1"/>
  <c r="J511" i="1"/>
  <c r="J532" i="1" s="1"/>
  <c r="U518" i="1"/>
  <c r="U539" i="1" s="1"/>
  <c r="W516" i="1"/>
  <c r="W537" i="1" s="1"/>
  <c r="O515" i="1"/>
  <c r="O536" i="1" s="1"/>
  <c r="AP516" i="1"/>
  <c r="AP537" i="1" s="1"/>
  <c r="Q518" i="1"/>
  <c r="Q539" i="1" s="1"/>
  <c r="T505" i="1"/>
  <c r="T526" i="1" s="1"/>
  <c r="CG509" i="1"/>
  <c r="CG530" i="1" s="1"/>
  <c r="R513" i="1"/>
  <c r="R534" i="1" s="1"/>
  <c r="AO520" i="1"/>
  <c r="AO541" i="1" s="1"/>
  <c r="AW511" i="1"/>
  <c r="AW532" i="1" s="1"/>
  <c r="Q512" i="1"/>
  <c r="Q533" i="1" s="1"/>
  <c r="X518" i="1"/>
  <c r="X539" i="1" s="1"/>
  <c r="R515" i="1"/>
  <c r="R536" i="1" s="1"/>
  <c r="T509" i="1"/>
  <c r="T530" i="1" s="1"/>
  <c r="AJ520" i="1"/>
  <c r="AJ541" i="1" s="1"/>
  <c r="AC516" i="1"/>
  <c r="AC537" i="1" s="1"/>
  <c r="AW519" i="1"/>
  <c r="AW540" i="1" s="1"/>
  <c r="AF516" i="1"/>
  <c r="AF537" i="1" s="1"/>
  <c r="AE520" i="1"/>
  <c r="AE541" i="1" s="1"/>
  <c r="R509" i="1"/>
  <c r="R530" i="1" s="1"/>
  <c r="AA511" i="1"/>
  <c r="AA532" i="1" s="1"/>
  <c r="AO519" i="1"/>
  <c r="AO540" i="1" s="1"/>
  <c r="U507" i="1"/>
  <c r="U528" i="1" s="1"/>
  <c r="AG508" i="1"/>
  <c r="AG529" i="1" s="1"/>
  <c r="BB520" i="1"/>
  <c r="BB541" i="1" s="1"/>
  <c r="J510" i="1"/>
  <c r="J531" i="1" s="1"/>
  <c r="AV508" i="1"/>
  <c r="AV529" i="1" s="1"/>
  <c r="U521" i="1"/>
  <c r="U542" i="1" s="1"/>
  <c r="AA519" i="1"/>
  <c r="AA540" i="1" s="1"/>
  <c r="AR519" i="1"/>
  <c r="AR540" i="1" s="1"/>
  <c r="AS512" i="1"/>
  <c r="AS533" i="1" s="1"/>
  <c r="W521" i="1"/>
  <c r="W542" i="1" s="1"/>
  <c r="AS517" i="1"/>
  <c r="AS538" i="1" s="1"/>
  <c r="K512" i="1"/>
  <c r="K533" i="1" s="1"/>
  <c r="BD521" i="1"/>
  <c r="BD542" i="1" s="1"/>
  <c r="AS505" i="1"/>
  <c r="AS526" i="1" s="1"/>
  <c r="AY515" i="1"/>
  <c r="AY536" i="1" s="1"/>
  <c r="AX514" i="1"/>
  <c r="AX535" i="1" s="1"/>
  <c r="AB520" i="1"/>
  <c r="AB541" i="1" s="1"/>
  <c r="R507" i="1"/>
  <c r="R528" i="1" s="1"/>
  <c r="BC507" i="1"/>
  <c r="BC528" i="1" s="1"/>
  <c r="Y521" i="1"/>
  <c r="Y542" i="1" s="1"/>
  <c r="AP508" i="1"/>
  <c r="AP529" i="1" s="1"/>
  <c r="R518" i="1"/>
  <c r="R539" i="1" s="1"/>
  <c r="AO508" i="1"/>
  <c r="AO529" i="1" s="1"/>
  <c r="Z517" i="1"/>
  <c r="Z538" i="1" s="1"/>
  <c r="O507" i="1"/>
  <c r="O528" i="1" s="1"/>
  <c r="AT514" i="1"/>
  <c r="AT535" i="1" s="1"/>
  <c r="J518" i="1"/>
  <c r="J539" i="1" s="1"/>
  <c r="AC505" i="1"/>
  <c r="AC526" i="1" s="1"/>
  <c r="W512" i="1"/>
  <c r="W533" i="1" s="1"/>
  <c r="P513" i="1"/>
  <c r="P534" i="1" s="1"/>
  <c r="L505" i="1"/>
  <c r="L526" i="1" s="1"/>
  <c r="U509" i="1"/>
  <c r="U530" i="1" s="1"/>
  <c r="AX507" i="1"/>
  <c r="AX528" i="1" s="1"/>
  <c r="BD517" i="1"/>
  <c r="BD538" i="1" s="1"/>
  <c r="L510" i="1"/>
  <c r="L531" i="1" s="1"/>
  <c r="AW518" i="1"/>
  <c r="AW539" i="1" s="1"/>
  <c r="N511" i="1"/>
  <c r="N532" i="1" s="1"/>
  <c r="K518" i="1"/>
  <c r="K539" i="1" s="1"/>
  <c r="AT507" i="1"/>
  <c r="AT528" i="1" s="1"/>
  <c r="AP520" i="1"/>
  <c r="AP541" i="1" s="1"/>
  <c r="AJ517" i="1"/>
  <c r="AJ538" i="1" s="1"/>
  <c r="V509" i="1"/>
  <c r="V530" i="1" s="1"/>
  <c r="AI510" i="1"/>
  <c r="AI531" i="1" s="1"/>
  <c r="L513" i="1"/>
  <c r="L534" i="1" s="1"/>
  <c r="AQ521" i="1"/>
  <c r="AQ542" i="1" s="1"/>
  <c r="AC513" i="1"/>
  <c r="AC534" i="1" s="1"/>
  <c r="AU512" i="1"/>
  <c r="AU533" i="1" s="1"/>
  <c r="BC515" i="1"/>
  <c r="BC536" i="1" s="1"/>
  <c r="T517" i="1"/>
  <c r="T538" i="1" s="1"/>
  <c r="AR514" i="1"/>
  <c r="AR535" i="1" s="1"/>
  <c r="AU520" i="1"/>
  <c r="AU541" i="1" s="1"/>
  <c r="W511" i="1"/>
  <c r="W532" i="1" s="1"/>
  <c r="AU507" i="1"/>
  <c r="AU528" i="1" s="1"/>
  <c r="T515" i="1"/>
  <c r="T536" i="1" s="1"/>
  <c r="CG517" i="1"/>
  <c r="CG538" i="1" s="1"/>
  <c r="BC510" i="1"/>
  <c r="BC531" i="1" s="1"/>
  <c r="AH521" i="1"/>
  <c r="AH542" i="1" s="1"/>
  <c r="K508" i="1"/>
  <c r="K529" i="1" s="1"/>
  <c r="AM521" i="1"/>
  <c r="AM542" i="1" s="1"/>
  <c r="AW520" i="1"/>
  <c r="AW541" i="1" s="1"/>
  <c r="BD519" i="1"/>
  <c r="BD540" i="1" s="1"/>
  <c r="BC514" i="1"/>
  <c r="BC535" i="1" s="1"/>
  <c r="N521" i="1"/>
  <c r="N542" i="1" s="1"/>
  <c r="BD508" i="1"/>
  <c r="BD529" i="1" s="1"/>
  <c r="BA521" i="1"/>
  <c r="BA542" i="1" s="1"/>
  <c r="AJ508" i="1"/>
  <c r="AJ529" i="1" s="1"/>
  <c r="BC505" i="1"/>
  <c r="BC526" i="1" s="1"/>
  <c r="AQ520" i="1"/>
  <c r="AQ541" i="1" s="1"/>
  <c r="AT513" i="1"/>
  <c r="AT534" i="1" s="1"/>
  <c r="M514" i="1"/>
  <c r="M535" i="1" s="1"/>
  <c r="N510" i="1"/>
  <c r="N531" i="1" s="1"/>
  <c r="AD506" i="1"/>
  <c r="AD527" i="1" s="1"/>
  <c r="AL511" i="1"/>
  <c r="AL532" i="1" s="1"/>
  <c r="AL505" i="1"/>
  <c r="AL526" i="1" s="1"/>
  <c r="AX506" i="1"/>
  <c r="AX527" i="1" s="1"/>
  <c r="BD511" i="1"/>
  <c r="BD532" i="1" s="1"/>
  <c r="AH518" i="1"/>
  <c r="AH539" i="1" s="1"/>
  <c r="S515" i="1"/>
  <c r="S536" i="1" s="1"/>
  <c r="Z511" i="1"/>
  <c r="Z532" i="1" s="1"/>
  <c r="AW517" i="1"/>
  <c r="AW538" i="1" s="1"/>
  <c r="AK521" i="1"/>
  <c r="AK542" i="1" s="1"/>
  <c r="T508" i="1"/>
  <c r="T529" i="1" s="1"/>
  <c r="V505" i="1"/>
  <c r="V526" i="1" s="1"/>
  <c r="AS515" i="1"/>
  <c r="AS536" i="1" s="1"/>
  <c r="BC512" i="1"/>
  <c r="BC533" i="1" s="1"/>
  <c r="Y505" i="1"/>
  <c r="Y526" i="1" s="1"/>
  <c r="AU519" i="1"/>
  <c r="AU540" i="1" s="1"/>
  <c r="AK514" i="1"/>
  <c r="AK535" i="1" s="1"/>
  <c r="AM505" i="1"/>
  <c r="AM526" i="1" s="1"/>
  <c r="V513" i="1"/>
  <c r="V534" i="1" s="1"/>
  <c r="AH511" i="1"/>
  <c r="AH532" i="1" s="1"/>
  <c r="M509" i="1"/>
  <c r="M530" i="1" s="1"/>
  <c r="BD505" i="1"/>
  <c r="BD526" i="1" s="1"/>
  <c r="AL506" i="1"/>
  <c r="AL527" i="1" s="1"/>
  <c r="AM513" i="1"/>
  <c r="AM534" i="1" s="1"/>
  <c r="AY511" i="1"/>
  <c r="AY532" i="1" s="1"/>
  <c r="AQ509" i="1"/>
  <c r="AQ530" i="1" s="1"/>
  <c r="AT508" i="1"/>
  <c r="AT529" i="1" s="1"/>
  <c r="Z509" i="1"/>
  <c r="Z530" i="1" s="1"/>
  <c r="AF519" i="1"/>
  <c r="AF540" i="1" s="1"/>
  <c r="M515" i="1"/>
  <c r="M536" i="1" s="1"/>
  <c r="AG505" i="1"/>
  <c r="AG526" i="1" s="1"/>
  <c r="Y508" i="1"/>
  <c r="Y529" i="1" s="1"/>
  <c r="W515" i="1"/>
  <c r="W536" i="1" s="1"/>
  <c r="BA506" i="1"/>
  <c r="BA527" i="1" s="1"/>
  <c r="U506" i="1"/>
  <c r="U527" i="1" s="1"/>
  <c r="R510" i="1"/>
  <c r="R531" i="1" s="1"/>
  <c r="T521" i="1"/>
  <c r="T542" i="1" s="1"/>
  <c r="CG506" i="1"/>
  <c r="CG527" i="1" s="1"/>
  <c r="AM520" i="1"/>
  <c r="AM541" i="1" s="1"/>
  <c r="AU509" i="1"/>
  <c r="AU530" i="1" s="1"/>
  <c r="L517" i="1"/>
  <c r="L538" i="1" s="1"/>
  <c r="AP507" i="1"/>
  <c r="AP528" i="1" s="1"/>
  <c r="AA521" i="1"/>
  <c r="AA542" i="1" s="1"/>
  <c r="R505" i="1"/>
  <c r="R526" i="1" s="1"/>
  <c r="AI508" i="1"/>
  <c r="AI529" i="1" s="1"/>
  <c r="O520" i="1"/>
  <c r="O541" i="1" s="1"/>
  <c r="AY519" i="1"/>
  <c r="AY540" i="1" s="1"/>
  <c r="BA517" i="1"/>
  <c r="BA538" i="1" s="1"/>
  <c r="AN516" i="1"/>
  <c r="AN537" i="1" s="1"/>
  <c r="AH517" i="1"/>
  <c r="AH538" i="1" s="1"/>
  <c r="Y510" i="1"/>
  <c r="Y531" i="1" s="1"/>
  <c r="AF521" i="1"/>
  <c r="AF542" i="1" s="1"/>
  <c r="AT521" i="1"/>
  <c r="AT542" i="1" s="1"/>
  <c r="Q508" i="1"/>
  <c r="Q529" i="1" s="1"/>
  <c r="AR513" i="1"/>
  <c r="AR534" i="1" s="1"/>
  <c r="AX516" i="1"/>
  <c r="AX537" i="1" s="1"/>
  <c r="AO515" i="1"/>
  <c r="AO536" i="1" s="1"/>
  <c r="AN521" i="1"/>
  <c r="AN542" i="1" s="1"/>
  <c r="W508" i="1"/>
  <c r="W529" i="1" s="1"/>
  <c r="AP511" i="1"/>
  <c r="AP532" i="1" s="1"/>
  <c r="AU517" i="1"/>
  <c r="AU538" i="1" s="1"/>
  <c r="AR512" i="1"/>
  <c r="AR533" i="1" s="1"/>
  <c r="Q521" i="1"/>
  <c r="Q542" i="1" s="1"/>
  <c r="S505" i="1"/>
  <c r="S526" i="1" s="1"/>
  <c r="AP512" i="1"/>
  <c r="AP533" i="1" s="1"/>
  <c r="AZ507" i="1"/>
  <c r="AZ528" i="1" s="1"/>
  <c r="AE511" i="1"/>
  <c r="AE532" i="1" s="1"/>
  <c r="BB507" i="1"/>
  <c r="BB528" i="1" s="1"/>
  <c r="AE512" i="1"/>
  <c r="AE533" i="1" s="1"/>
  <c r="CG520" i="1"/>
  <c r="CG541" i="1" s="1"/>
  <c r="Z515" i="1"/>
  <c r="Z536" i="1" s="1"/>
  <c r="AA512" i="1"/>
  <c r="AA533" i="1" s="1"/>
  <c r="AC511" i="1"/>
  <c r="AC532" i="1" s="1"/>
  <c r="V519" i="1"/>
  <c r="V540" i="1" s="1"/>
  <c r="AO505" i="1"/>
  <c r="AO526" i="1" s="1"/>
  <c r="AW506" i="1"/>
  <c r="AW527" i="1" s="1"/>
  <c r="AC519" i="1"/>
  <c r="AC540" i="1" s="1"/>
  <c r="BA510" i="1"/>
  <c r="BA531" i="1" s="1"/>
  <c r="P514" i="1"/>
  <c r="P535" i="1" s="1"/>
  <c r="R512" i="1"/>
  <c r="R533" i="1" s="1"/>
  <c r="BB511" i="1"/>
  <c r="BB532" i="1" s="1"/>
  <c r="AA508" i="1"/>
  <c r="AA529" i="1" s="1"/>
  <c r="AK516" i="1"/>
  <c r="AK537" i="1" s="1"/>
  <c r="AW521" i="1"/>
  <c r="AW542" i="1" s="1"/>
  <c r="V514" i="1"/>
  <c r="V535" i="1" s="1"/>
  <c r="K511" i="1"/>
  <c r="K532" i="1" s="1"/>
  <c r="O510" i="1"/>
  <c r="O531" i="1" s="1"/>
  <c r="T516" i="1"/>
  <c r="T537" i="1" s="1"/>
  <c r="AE513" i="1"/>
  <c r="AE534" i="1" s="1"/>
  <c r="O512" i="1"/>
  <c r="O533" i="1" s="1"/>
  <c r="AK506" i="1"/>
  <c r="AK527" i="1" s="1"/>
  <c r="BD520" i="1"/>
  <c r="BD541" i="1" s="1"/>
  <c r="BD510" i="1"/>
  <c r="BD531" i="1" s="1"/>
  <c r="AN510" i="1"/>
  <c r="AN531" i="1" s="1"/>
  <c r="N518" i="1"/>
  <c r="N539" i="1" s="1"/>
  <c r="AC514" i="1"/>
  <c r="AC535" i="1" s="1"/>
  <c r="BB514" i="1"/>
  <c r="BB535" i="1" s="1"/>
  <c r="S506" i="1"/>
  <c r="S527" i="1" s="1"/>
  <c r="AJ516" i="1"/>
  <c r="AJ537" i="1" s="1"/>
  <c r="P505" i="1"/>
  <c r="P526" i="1" s="1"/>
  <c r="AB513" i="1"/>
  <c r="AB534" i="1" s="1"/>
  <c r="BC519" i="1"/>
  <c r="BC540" i="1" s="1"/>
  <c r="BD518" i="1"/>
  <c r="BD539" i="1" s="1"/>
  <c r="N516" i="1"/>
  <c r="N537" i="1" s="1"/>
  <c r="AB517" i="1"/>
  <c r="AB538" i="1" s="1"/>
  <c r="N515" i="1"/>
  <c r="N536" i="1" s="1"/>
  <c r="AD514" i="1"/>
  <c r="AD535" i="1" s="1"/>
  <c r="P515" i="1"/>
  <c r="P536" i="1" s="1"/>
  <c r="Z508" i="1"/>
  <c r="Z529" i="1" s="1"/>
  <c r="K505" i="1"/>
  <c r="K526" i="1" s="1"/>
  <c r="P517" i="1"/>
  <c r="P538" i="1" s="1"/>
  <c r="AT512" i="1"/>
  <c r="AT533" i="1" s="1"/>
  <c r="AZ508" i="1"/>
  <c r="AZ529" i="1" s="1"/>
  <c r="AN508" i="1"/>
  <c r="AN529" i="1" s="1"/>
  <c r="X512" i="1"/>
  <c r="X533" i="1" s="1"/>
  <c r="BC517" i="1"/>
  <c r="BC538" i="1" s="1"/>
  <c r="Y507" i="1"/>
  <c r="Y528" i="1" s="1"/>
  <c r="AW514" i="1"/>
  <c r="AW535" i="1" s="1"/>
  <c r="AD508" i="1"/>
  <c r="AD529" i="1" s="1"/>
  <c r="N512" i="1"/>
  <c r="N533" i="1" s="1"/>
  <c r="AG512" i="1"/>
  <c r="AG533" i="1" s="1"/>
  <c r="AS507" i="1"/>
  <c r="AS528" i="1" s="1"/>
  <c r="X515" i="1"/>
  <c r="X536" i="1" s="1"/>
  <c r="L514" i="1"/>
  <c r="L535" i="1" s="1"/>
  <c r="AW510" i="1"/>
  <c r="AW531" i="1" s="1"/>
  <c r="AQ515" i="1"/>
  <c r="AQ536" i="1" s="1"/>
  <c r="AF514" i="1"/>
  <c r="AF535" i="1" s="1"/>
  <c r="CG512" i="1"/>
  <c r="CG533" i="1" s="1"/>
  <c r="AH507" i="1"/>
  <c r="AH528" i="1" s="1"/>
  <c r="CG521" i="1"/>
  <c r="CG542" i="1" s="1"/>
  <c r="BA505" i="1"/>
  <c r="BA526" i="1" s="1"/>
  <c r="AF520" i="1"/>
  <c r="AF541" i="1" s="1"/>
  <c r="J520" i="1"/>
  <c r="J541" i="1" s="1"/>
  <c r="W506" i="1"/>
  <c r="W527" i="1" s="1"/>
  <c r="Q506" i="1"/>
  <c r="Q527" i="1" s="1"/>
  <c r="AM512" i="1"/>
  <c r="AM533" i="1" s="1"/>
  <c r="BB521" i="1"/>
  <c r="BB542" i="1" s="1"/>
  <c r="AX512" i="1"/>
  <c r="AX533" i="1" s="1"/>
  <c r="Q509" i="1"/>
  <c r="Q530" i="1" s="1"/>
  <c r="AF515" i="1"/>
  <c r="AF536" i="1" s="1"/>
  <c r="AV517" i="1"/>
  <c r="AV538" i="1" s="1"/>
  <c r="AV520" i="1"/>
  <c r="AV541" i="1" s="1"/>
  <c r="M510" i="1"/>
  <c r="M531" i="1" s="1"/>
  <c r="S516" i="1"/>
  <c r="S537" i="1" s="1"/>
  <c r="AF513" i="1"/>
  <c r="AF534" i="1" s="1"/>
  <c r="AP505" i="1"/>
  <c r="AP526" i="1" s="1"/>
  <c r="O513" i="1"/>
  <c r="O534" i="1" s="1"/>
  <c r="BB519" i="1"/>
  <c r="BB540" i="1" s="1"/>
  <c r="Q511" i="1"/>
  <c r="Q532" i="1" s="1"/>
  <c r="AY516" i="1"/>
  <c r="AY537" i="1" s="1"/>
  <c r="M513" i="1"/>
  <c r="M534" i="1" s="1"/>
  <c r="AN514" i="1"/>
  <c r="AN535" i="1" s="1"/>
  <c r="AP515" i="1"/>
  <c r="AP536" i="1" s="1"/>
  <c r="AH514" i="1"/>
  <c r="AH535" i="1" s="1"/>
  <c r="N505" i="1"/>
  <c r="N526" i="1" s="1"/>
  <c r="CG514" i="1"/>
  <c r="CG535" i="1" s="1"/>
  <c r="AH516" i="1"/>
  <c r="AH537" i="1" s="1"/>
  <c r="BC518" i="1"/>
  <c r="BC539" i="1" s="1"/>
  <c r="AZ510" i="1"/>
  <c r="AZ531" i="1" s="1"/>
  <c r="AK520" i="1"/>
  <c r="AK541" i="1" s="1"/>
  <c r="S507" i="1"/>
  <c r="S528" i="1" s="1"/>
  <c r="AQ511" i="1"/>
  <c r="AQ532" i="1" s="1"/>
  <c r="AK515" i="1"/>
  <c r="AK536" i="1" s="1"/>
  <c r="AS513" i="1"/>
  <c r="AS534" i="1" s="1"/>
  <c r="AS519" i="1"/>
  <c r="AS540" i="1" s="1"/>
  <c r="J521" i="1"/>
  <c r="J542" i="1" s="1"/>
  <c r="CG515" i="1"/>
  <c r="CG536" i="1" s="1"/>
  <c r="AB514" i="1"/>
  <c r="AB535" i="1" s="1"/>
  <c r="Q519" i="1"/>
  <c r="Q540" i="1" s="1"/>
  <c r="R511" i="1"/>
  <c r="R532" i="1" s="1"/>
  <c r="AV516" i="1"/>
  <c r="AV537" i="1" s="1"/>
  <c r="S509" i="1"/>
  <c r="S530" i="1" s="1"/>
  <c r="BC509" i="1"/>
  <c r="BC530" i="1" s="1"/>
  <c r="V508" i="1"/>
  <c r="V529" i="1" s="1"/>
  <c r="V516" i="1"/>
  <c r="V537" i="1" s="1"/>
  <c r="AF508" i="1"/>
  <c r="AF529" i="1" s="1"/>
  <c r="S517" i="1"/>
  <c r="S538" i="1" s="1"/>
  <c r="AH509" i="1"/>
  <c r="AH530" i="1" s="1"/>
  <c r="AB516" i="1"/>
  <c r="AB537" i="1" s="1"/>
  <c r="Z513" i="1"/>
  <c r="Z534" i="1" s="1"/>
  <c r="Q516" i="1"/>
  <c r="Q537" i="1" s="1"/>
  <c r="AI509" i="1"/>
  <c r="AI530" i="1" s="1"/>
  <c r="W507" i="1"/>
  <c r="W528" i="1" s="1"/>
  <c r="AU510" i="1"/>
  <c r="AU531" i="1" s="1"/>
  <c r="AE507" i="1"/>
  <c r="AE528" i="1" s="1"/>
  <c r="AI515" i="1"/>
  <c r="AI536" i="1" s="1"/>
  <c r="AB518" i="1"/>
  <c r="AB539" i="1" s="1"/>
  <c r="AS511" i="1"/>
  <c r="AS532" i="1" s="1"/>
  <c r="AN520" i="1"/>
  <c r="AN541" i="1" s="1"/>
  <c r="U517" i="1"/>
  <c r="U538" i="1" s="1"/>
  <c r="AK510" i="1"/>
  <c r="AK531" i="1" s="1"/>
  <c r="BA518" i="1"/>
  <c r="BA539" i="1" s="1"/>
  <c r="AL521" i="1"/>
  <c r="AL542" i="1" s="1"/>
  <c r="AY514" i="1"/>
  <c r="AY535" i="1" s="1"/>
  <c r="BB513" i="1"/>
  <c r="BB534" i="1" s="1"/>
  <c r="K520" i="1"/>
  <c r="K541" i="1" s="1"/>
  <c r="AT520" i="1"/>
  <c r="AT541" i="1" s="1"/>
  <c r="X506" i="1"/>
  <c r="X527" i="1" s="1"/>
  <c r="Y517" i="1"/>
  <c r="Y538" i="1" s="1"/>
  <c r="BA513" i="1"/>
  <c r="BA534" i="1" s="1"/>
  <c r="P506" i="1"/>
  <c r="P527" i="1" s="1"/>
  <c r="AL515" i="1"/>
  <c r="AL536" i="1" s="1"/>
  <c r="AE515" i="1"/>
  <c r="AE536" i="1" s="1"/>
  <c r="J519" i="1"/>
  <c r="J540" i="1" s="1"/>
  <c r="AK518" i="1"/>
  <c r="AK539" i="1" s="1"/>
  <c r="AR516" i="1"/>
  <c r="AR537" i="1" s="1"/>
  <c r="AB506" i="1"/>
  <c r="AB527" i="1" s="1"/>
  <c r="L512" i="1"/>
  <c r="L533" i="1" s="1"/>
  <c r="AL517" i="1"/>
  <c r="AL538" i="1" s="1"/>
  <c r="AV507" i="1"/>
  <c r="AV528" i="1" s="1"/>
  <c r="AG507" i="1"/>
  <c r="AG528" i="1" s="1"/>
  <c r="AQ516" i="1"/>
  <c r="AQ537" i="1" s="1"/>
  <c r="AO518" i="1"/>
  <c r="AO539" i="1" s="1"/>
  <c r="T507" i="1"/>
  <c r="T528" i="1" s="1"/>
  <c r="AC520" i="1"/>
  <c r="AC541" i="1" s="1"/>
  <c r="U514" i="1"/>
  <c r="U535" i="1" s="1"/>
  <c r="AZ517" i="1"/>
  <c r="AZ538" i="1" s="1"/>
  <c r="AW507" i="1"/>
  <c r="AW528" i="1" s="1"/>
  <c r="AL516" i="1"/>
  <c r="AL537" i="1" s="1"/>
  <c r="AA509" i="1"/>
  <c r="AA530" i="1" s="1"/>
  <c r="X510" i="1"/>
  <c r="X531" i="1" s="1"/>
  <c r="AL510" i="1"/>
  <c r="AL531" i="1" s="1"/>
  <c r="AH508" i="1"/>
  <c r="AH529" i="1" s="1"/>
  <c r="AC515" i="1"/>
  <c r="AC536" i="1" s="1"/>
  <c r="AY510" i="1"/>
  <c r="AY531" i="1" s="1"/>
  <c r="AB512" i="1"/>
  <c r="AB533" i="1" s="1"/>
  <c r="AN511" i="1"/>
  <c r="AN532" i="1" s="1"/>
  <c r="U511" i="1"/>
  <c r="U532" i="1" s="1"/>
  <c r="L516" i="1"/>
  <c r="L537" i="1" s="1"/>
  <c r="AW509" i="1"/>
  <c r="AW530" i="1" s="1"/>
  <c r="AX513" i="1"/>
  <c r="AX534" i="1" s="1"/>
  <c r="V511" i="1"/>
  <c r="V532" i="1" s="1"/>
  <c r="BB518" i="1"/>
  <c r="BB539" i="1" s="1"/>
  <c r="AX518" i="1"/>
  <c r="AX539" i="1" s="1"/>
  <c r="M516" i="1"/>
  <c r="M537" i="1" s="1"/>
  <c r="X513" i="1"/>
  <c r="X534" i="1" s="1"/>
  <c r="AS506" i="1"/>
  <c r="AS527" i="1" s="1"/>
  <c r="Y512" i="1"/>
  <c r="Y533" i="1" s="1"/>
  <c r="AA516" i="1"/>
  <c r="AA537" i="1" s="1"/>
  <c r="BD503" i="1" l="1"/>
  <c r="BD524" i="1" s="1"/>
  <c r="BE501" i="1"/>
  <c r="BD504" i="1"/>
  <c r="BD525" i="1" s="1"/>
  <c r="BF501" i="1" l="1"/>
  <c r="BE503" i="1"/>
  <c r="BE524" i="1" s="1"/>
  <c r="BE504" i="1"/>
  <c r="BE525" i="1" s="1"/>
  <c r="BE514" i="1"/>
  <c r="BE535" i="1" s="1"/>
  <c r="BE509" i="1"/>
  <c r="BE530" i="1" s="1"/>
  <c r="BE519" i="1"/>
  <c r="BE540" i="1" s="1"/>
  <c r="BE515" i="1"/>
  <c r="BE536" i="1" s="1"/>
  <c r="BE506" i="1"/>
  <c r="BE527" i="1" s="1"/>
  <c r="BE521" i="1"/>
  <c r="BE542" i="1" s="1"/>
  <c r="BE507" i="1"/>
  <c r="BE528" i="1" s="1"/>
  <c r="BE511" i="1"/>
  <c r="BE532" i="1" s="1"/>
  <c r="BE508" i="1"/>
  <c r="BE529" i="1" s="1"/>
  <c r="BE516" i="1"/>
  <c r="BE537" i="1" s="1"/>
  <c r="BE520" i="1"/>
  <c r="BE541" i="1" s="1"/>
  <c r="BE505" i="1"/>
  <c r="BE526" i="1" s="1"/>
  <c r="BE510" i="1"/>
  <c r="BE531" i="1" s="1"/>
  <c r="BE513" i="1"/>
  <c r="BE534" i="1" s="1"/>
  <c r="BE518" i="1"/>
  <c r="BE539" i="1" s="1"/>
  <c r="BE512" i="1"/>
  <c r="BE533" i="1" s="1"/>
  <c r="BE517" i="1"/>
  <c r="BE538" i="1" s="1"/>
  <c r="BF503" i="1" l="1"/>
  <c r="BF524" i="1" s="1"/>
  <c r="BG501" i="1"/>
  <c r="BF504" i="1"/>
  <c r="BF525" i="1" s="1"/>
  <c r="BF507" i="1"/>
  <c r="BF528" i="1" s="1"/>
  <c r="BF505" i="1"/>
  <c r="BF526" i="1" s="1"/>
  <c r="BF509" i="1"/>
  <c r="BF530" i="1" s="1"/>
  <c r="BF515" i="1"/>
  <c r="BF536" i="1" s="1"/>
  <c r="BF506" i="1"/>
  <c r="BF527" i="1" s="1"/>
  <c r="BF517" i="1"/>
  <c r="BF538" i="1" s="1"/>
  <c r="BF516" i="1"/>
  <c r="BF537" i="1" s="1"/>
  <c r="BF511" i="1"/>
  <c r="BF532" i="1" s="1"/>
  <c r="BF510" i="1"/>
  <c r="BF531" i="1" s="1"/>
  <c r="BF508" i="1"/>
  <c r="BF529" i="1" s="1"/>
  <c r="BF512" i="1"/>
  <c r="BF533" i="1" s="1"/>
  <c r="BF518" i="1"/>
  <c r="BF539" i="1" s="1"/>
  <c r="BF514" i="1"/>
  <c r="BF535" i="1" s="1"/>
  <c r="BF519" i="1"/>
  <c r="BF540" i="1" s="1"/>
  <c r="BF513" i="1"/>
  <c r="BF534" i="1" s="1"/>
  <c r="BF521" i="1"/>
  <c r="BF542" i="1" s="1"/>
  <c r="BF520" i="1"/>
  <c r="BF541" i="1" s="1"/>
  <c r="BH501" i="1" l="1"/>
  <c r="BG503" i="1"/>
  <c r="BG524" i="1" s="1"/>
  <c r="BG504" i="1"/>
  <c r="BG525" i="1" s="1"/>
  <c r="BG507" i="1"/>
  <c r="BG528" i="1" s="1"/>
  <c r="BG516" i="1"/>
  <c r="BG537" i="1" s="1"/>
  <c r="BG505" i="1"/>
  <c r="BG526" i="1" s="1"/>
  <c r="BG514" i="1"/>
  <c r="BG535" i="1" s="1"/>
  <c r="BG509" i="1"/>
  <c r="BG530" i="1" s="1"/>
  <c r="BG513" i="1"/>
  <c r="BG534" i="1" s="1"/>
  <c r="BG520" i="1"/>
  <c r="BG541" i="1" s="1"/>
  <c r="BG515" i="1"/>
  <c r="BG536" i="1" s="1"/>
  <c r="BG519" i="1"/>
  <c r="BG540" i="1" s="1"/>
  <c r="BG508" i="1"/>
  <c r="BG529" i="1" s="1"/>
  <c r="BG512" i="1"/>
  <c r="BG533" i="1" s="1"/>
  <c r="BG517" i="1"/>
  <c r="BG538" i="1" s="1"/>
  <c r="BG518" i="1"/>
  <c r="BG539" i="1" s="1"/>
  <c r="BG511" i="1"/>
  <c r="BG532" i="1" s="1"/>
  <c r="BG506" i="1"/>
  <c r="BG527" i="1" s="1"/>
  <c r="BG510" i="1"/>
  <c r="BG531" i="1" s="1"/>
  <c r="BG521" i="1"/>
  <c r="BG542" i="1" s="1"/>
  <c r="BH503" i="1" l="1"/>
  <c r="BH524" i="1" s="1"/>
  <c r="BI501" i="1"/>
  <c r="BH504" i="1"/>
  <c r="BH525" i="1" s="1"/>
  <c r="BH510" i="1"/>
  <c r="BH531" i="1" s="1"/>
  <c r="BH514" i="1"/>
  <c r="BH535" i="1" s="1"/>
  <c r="BH521" i="1"/>
  <c r="BH542" i="1" s="1"/>
  <c r="BH506" i="1"/>
  <c r="BH527" i="1" s="1"/>
  <c r="BH509" i="1"/>
  <c r="BH530" i="1" s="1"/>
  <c r="BH507" i="1"/>
  <c r="BH528" i="1" s="1"/>
  <c r="BH518" i="1"/>
  <c r="BH539" i="1" s="1"/>
  <c r="BH517" i="1"/>
  <c r="BH538" i="1" s="1"/>
  <c r="BH515" i="1"/>
  <c r="BH536" i="1" s="1"/>
  <c r="BH519" i="1"/>
  <c r="BH540" i="1" s="1"/>
  <c r="BH512" i="1"/>
  <c r="BH533" i="1" s="1"/>
  <c r="BH511" i="1"/>
  <c r="BH532" i="1" s="1"/>
  <c r="BH513" i="1"/>
  <c r="BH534" i="1" s="1"/>
  <c r="BH520" i="1"/>
  <c r="BH541" i="1" s="1"/>
  <c r="BH505" i="1"/>
  <c r="BH526" i="1" s="1"/>
  <c r="BH516" i="1"/>
  <c r="BH537" i="1" s="1"/>
  <c r="BH508" i="1"/>
  <c r="BH529" i="1" s="1"/>
  <c r="BJ501" i="1" l="1"/>
  <c r="BI503" i="1"/>
  <c r="BI524" i="1" s="1"/>
  <c r="BI504" i="1"/>
  <c r="BI525" i="1" s="1"/>
  <c r="BI513" i="1"/>
  <c r="BI534" i="1" s="1"/>
  <c r="BI514" i="1"/>
  <c r="BI535" i="1" s="1"/>
  <c r="BI521" i="1"/>
  <c r="BI542" i="1" s="1"/>
  <c r="BI508" i="1"/>
  <c r="BI529" i="1" s="1"/>
  <c r="BI510" i="1"/>
  <c r="BI531" i="1" s="1"/>
  <c r="BI518" i="1"/>
  <c r="BI539" i="1" s="1"/>
  <c r="BI517" i="1"/>
  <c r="BI538" i="1" s="1"/>
  <c r="BI511" i="1"/>
  <c r="BI532" i="1" s="1"/>
  <c r="BI505" i="1"/>
  <c r="BI526" i="1" s="1"/>
  <c r="BI512" i="1"/>
  <c r="BI533" i="1" s="1"/>
  <c r="BI507" i="1"/>
  <c r="BI528" i="1" s="1"/>
  <c r="BI506" i="1"/>
  <c r="BI527" i="1" s="1"/>
  <c r="BI520" i="1"/>
  <c r="BI541" i="1" s="1"/>
  <c r="BI515" i="1"/>
  <c r="BI536" i="1" s="1"/>
  <c r="BI519" i="1"/>
  <c r="BI540" i="1" s="1"/>
  <c r="BI516" i="1"/>
  <c r="BI537" i="1" s="1"/>
  <c r="BI509" i="1"/>
  <c r="BI530" i="1" s="1"/>
  <c r="BK501" i="1" l="1"/>
  <c r="BJ503" i="1"/>
  <c r="BJ524" i="1" s="1"/>
  <c r="BJ504" i="1"/>
  <c r="BJ525" i="1" s="1"/>
  <c r="BJ517" i="1"/>
  <c r="BJ538" i="1" s="1"/>
  <c r="BJ508" i="1"/>
  <c r="BJ529" i="1" s="1"/>
  <c r="BJ505" i="1"/>
  <c r="BJ526" i="1" s="1"/>
  <c r="BJ510" i="1"/>
  <c r="BJ531" i="1" s="1"/>
  <c r="BJ518" i="1"/>
  <c r="BJ539" i="1" s="1"/>
  <c r="BJ520" i="1"/>
  <c r="BJ541" i="1" s="1"/>
  <c r="BJ512" i="1"/>
  <c r="BJ533" i="1" s="1"/>
  <c r="BJ521" i="1"/>
  <c r="BJ542" i="1" s="1"/>
  <c r="BJ516" i="1"/>
  <c r="BJ537" i="1" s="1"/>
  <c r="BJ509" i="1"/>
  <c r="BJ530" i="1" s="1"/>
  <c r="BJ513" i="1"/>
  <c r="BJ534" i="1" s="1"/>
  <c r="BJ507" i="1"/>
  <c r="BJ528" i="1" s="1"/>
  <c r="BJ515" i="1"/>
  <c r="BJ536" i="1" s="1"/>
  <c r="BJ514" i="1"/>
  <c r="BJ535" i="1" s="1"/>
  <c r="BJ506" i="1"/>
  <c r="BJ527" i="1" s="1"/>
  <c r="BJ519" i="1"/>
  <c r="BJ540" i="1" s="1"/>
  <c r="BJ511" i="1"/>
  <c r="BJ532" i="1" s="1"/>
  <c r="BL501" i="1" l="1"/>
  <c r="BK503" i="1"/>
  <c r="BK524" i="1" s="1"/>
  <c r="BK504" i="1"/>
  <c r="BK525" i="1" s="1"/>
  <c r="BK508" i="1"/>
  <c r="BK529" i="1" s="1"/>
  <c r="BK510" i="1"/>
  <c r="BK531" i="1" s="1"/>
  <c r="BK518" i="1"/>
  <c r="BK539" i="1" s="1"/>
  <c r="BK516" i="1"/>
  <c r="BK537" i="1" s="1"/>
  <c r="BK509" i="1"/>
  <c r="BK530" i="1" s="1"/>
  <c r="BK506" i="1"/>
  <c r="BK527" i="1" s="1"/>
  <c r="BK519" i="1"/>
  <c r="BK540" i="1" s="1"/>
  <c r="BK514" i="1"/>
  <c r="BK535" i="1" s="1"/>
  <c r="BK505" i="1"/>
  <c r="BK526" i="1" s="1"/>
  <c r="BK515" i="1"/>
  <c r="BK536" i="1" s="1"/>
  <c r="BK517" i="1"/>
  <c r="BK538" i="1" s="1"/>
  <c r="BK507" i="1"/>
  <c r="BK528" i="1" s="1"/>
  <c r="BK512" i="1"/>
  <c r="BK533" i="1" s="1"/>
  <c r="BK513" i="1"/>
  <c r="BK534" i="1" s="1"/>
  <c r="BK521" i="1"/>
  <c r="BK542" i="1" s="1"/>
  <c r="BK520" i="1"/>
  <c r="BK541" i="1" s="1"/>
  <c r="BK511" i="1"/>
  <c r="BK532" i="1" s="1"/>
  <c r="BL503" i="1" l="1"/>
  <c r="BL524" i="1" s="1"/>
  <c r="BM501" i="1"/>
  <c r="BL504" i="1"/>
  <c r="BL525" i="1" s="1"/>
  <c r="BL514" i="1"/>
  <c r="BL535" i="1" s="1"/>
  <c r="BL517" i="1"/>
  <c r="BL538" i="1" s="1"/>
  <c r="BL509" i="1"/>
  <c r="BL530" i="1" s="1"/>
  <c r="BL521" i="1"/>
  <c r="BL542" i="1" s="1"/>
  <c r="BL506" i="1"/>
  <c r="BL527" i="1" s="1"/>
  <c r="BL510" i="1"/>
  <c r="BL531" i="1" s="1"/>
  <c r="BL516" i="1"/>
  <c r="BL537" i="1" s="1"/>
  <c r="BL511" i="1"/>
  <c r="BL532" i="1" s="1"/>
  <c r="BL515" i="1"/>
  <c r="BL536" i="1" s="1"/>
  <c r="BL505" i="1"/>
  <c r="BL526" i="1" s="1"/>
  <c r="BL520" i="1"/>
  <c r="BL541" i="1" s="1"/>
  <c r="BL513" i="1"/>
  <c r="BL534" i="1" s="1"/>
  <c r="BL508" i="1"/>
  <c r="BL529" i="1" s="1"/>
  <c r="BL518" i="1"/>
  <c r="BL539" i="1" s="1"/>
  <c r="BL512" i="1"/>
  <c r="BL533" i="1" s="1"/>
  <c r="BL519" i="1"/>
  <c r="BL540" i="1" s="1"/>
  <c r="BL507" i="1"/>
  <c r="BL528" i="1" s="1"/>
  <c r="BN501" i="1" l="1"/>
  <c r="BM503" i="1"/>
  <c r="BM524" i="1" s="1"/>
  <c r="BM504" i="1"/>
  <c r="BM525" i="1" s="1"/>
  <c r="BM511" i="1"/>
  <c r="BM532" i="1" s="1"/>
  <c r="BM505" i="1"/>
  <c r="BM526" i="1" s="1"/>
  <c r="BM516" i="1"/>
  <c r="BM537" i="1" s="1"/>
  <c r="BM520" i="1"/>
  <c r="BM541" i="1" s="1"/>
  <c r="BM519" i="1"/>
  <c r="BM540" i="1" s="1"/>
  <c r="BM512" i="1"/>
  <c r="BM533" i="1" s="1"/>
  <c r="BM506" i="1"/>
  <c r="BM527" i="1" s="1"/>
  <c r="BM518" i="1"/>
  <c r="BM539" i="1" s="1"/>
  <c r="BM515" i="1"/>
  <c r="BM536" i="1" s="1"/>
  <c r="BM507" i="1"/>
  <c r="BM528" i="1" s="1"/>
  <c r="BM509" i="1"/>
  <c r="BM530" i="1" s="1"/>
  <c r="BM510" i="1"/>
  <c r="BM531" i="1" s="1"/>
  <c r="BM517" i="1"/>
  <c r="BM538" i="1" s="1"/>
  <c r="BM514" i="1"/>
  <c r="BM535" i="1" s="1"/>
  <c r="BM508" i="1"/>
  <c r="BM529" i="1" s="1"/>
  <c r="BM521" i="1"/>
  <c r="BM542" i="1" s="1"/>
  <c r="BM513" i="1"/>
  <c r="BM534" i="1" s="1"/>
  <c r="BN503" i="1" l="1"/>
  <c r="BN524" i="1" s="1"/>
  <c r="BO501" i="1"/>
  <c r="BN504" i="1"/>
  <c r="BN525" i="1" s="1"/>
  <c r="BN521" i="1"/>
  <c r="BN542" i="1" s="1"/>
  <c r="BN506" i="1"/>
  <c r="BN527" i="1" s="1"/>
  <c r="BN507" i="1"/>
  <c r="BN528" i="1" s="1"/>
  <c r="BN508" i="1"/>
  <c r="BN529" i="1" s="1"/>
  <c r="BN517" i="1"/>
  <c r="BN538" i="1" s="1"/>
  <c r="BN519" i="1"/>
  <c r="BN540" i="1" s="1"/>
  <c r="BN505" i="1"/>
  <c r="BN526" i="1" s="1"/>
  <c r="BN514" i="1"/>
  <c r="BN535" i="1" s="1"/>
  <c r="BN515" i="1"/>
  <c r="BN536" i="1" s="1"/>
  <c r="BN518" i="1"/>
  <c r="BN539" i="1" s="1"/>
  <c r="BN512" i="1"/>
  <c r="BN533" i="1" s="1"/>
  <c r="BN520" i="1"/>
  <c r="BN541" i="1" s="1"/>
  <c r="BN509" i="1"/>
  <c r="BN530" i="1" s="1"/>
  <c r="BN516" i="1"/>
  <c r="BN537" i="1" s="1"/>
  <c r="BN513" i="1"/>
  <c r="BN534" i="1" s="1"/>
  <c r="BN511" i="1"/>
  <c r="BN532" i="1" s="1"/>
  <c r="BN510" i="1"/>
  <c r="BN531" i="1" s="1"/>
  <c r="BP501" i="1" l="1"/>
  <c r="BO503" i="1"/>
  <c r="BO524" i="1" s="1"/>
  <c r="BO504" i="1"/>
  <c r="BO525" i="1" s="1"/>
  <c r="BO515" i="1"/>
  <c r="BO536" i="1" s="1"/>
  <c r="BO508" i="1"/>
  <c r="BO529" i="1" s="1"/>
  <c r="BO509" i="1"/>
  <c r="BO530" i="1" s="1"/>
  <c r="BO518" i="1"/>
  <c r="BO539" i="1" s="1"/>
  <c r="BO505" i="1"/>
  <c r="BO526" i="1" s="1"/>
  <c r="BO513" i="1"/>
  <c r="BO534" i="1" s="1"/>
  <c r="BO512" i="1"/>
  <c r="BO533" i="1" s="1"/>
  <c r="BO520" i="1"/>
  <c r="BO541" i="1" s="1"/>
  <c r="BO516" i="1"/>
  <c r="BO537" i="1" s="1"/>
  <c r="BO511" i="1"/>
  <c r="BO532" i="1" s="1"/>
  <c r="BO521" i="1"/>
  <c r="BO542" i="1" s="1"/>
  <c r="BO510" i="1"/>
  <c r="BO531" i="1" s="1"/>
  <c r="BO514" i="1"/>
  <c r="BO535" i="1" s="1"/>
  <c r="BO517" i="1"/>
  <c r="BO538" i="1" s="1"/>
  <c r="BO507" i="1"/>
  <c r="BO528" i="1" s="1"/>
  <c r="BO519" i="1"/>
  <c r="BO540" i="1" s="1"/>
  <c r="BO506" i="1"/>
  <c r="BO527" i="1" s="1"/>
  <c r="BP503" i="1" l="1"/>
  <c r="BP524" i="1" s="1"/>
  <c r="BQ501" i="1"/>
  <c r="BP504" i="1"/>
  <c r="BP525" i="1" s="1"/>
  <c r="BP514" i="1"/>
  <c r="BP535" i="1" s="1"/>
  <c r="BP519" i="1"/>
  <c r="BP540" i="1" s="1"/>
  <c r="BP515" i="1"/>
  <c r="BP536" i="1" s="1"/>
  <c r="BP506" i="1"/>
  <c r="BP527" i="1" s="1"/>
  <c r="BP516" i="1"/>
  <c r="BP537" i="1" s="1"/>
  <c r="BP512" i="1"/>
  <c r="BP533" i="1" s="1"/>
  <c r="BP510" i="1"/>
  <c r="BP531" i="1" s="1"/>
  <c r="BP507" i="1"/>
  <c r="BP528" i="1" s="1"/>
  <c r="BP520" i="1"/>
  <c r="BP541" i="1" s="1"/>
  <c r="BP513" i="1"/>
  <c r="BP534" i="1" s="1"/>
  <c r="BP509" i="1"/>
  <c r="BP530" i="1" s="1"/>
  <c r="BP521" i="1"/>
  <c r="BP542" i="1" s="1"/>
  <c r="BP505" i="1"/>
  <c r="BP526" i="1" s="1"/>
  <c r="BP517" i="1"/>
  <c r="BP538" i="1" s="1"/>
  <c r="BP518" i="1"/>
  <c r="BP539" i="1" s="1"/>
  <c r="BP511" i="1"/>
  <c r="BP532" i="1" s="1"/>
  <c r="BP508" i="1"/>
  <c r="BP529" i="1" s="1"/>
  <c r="BR501" i="1" l="1"/>
  <c r="BQ503" i="1"/>
  <c r="BQ524" i="1" s="1"/>
  <c r="BQ504" i="1"/>
  <c r="BQ525" i="1" s="1"/>
  <c r="BQ507" i="1"/>
  <c r="BQ528" i="1" s="1"/>
  <c r="BQ514" i="1"/>
  <c r="BQ535" i="1" s="1"/>
  <c r="BQ519" i="1"/>
  <c r="BQ540" i="1" s="1"/>
  <c r="BQ511" i="1"/>
  <c r="BQ532" i="1" s="1"/>
  <c r="BQ513" i="1"/>
  <c r="BQ534" i="1" s="1"/>
  <c r="BQ506" i="1"/>
  <c r="BQ527" i="1" s="1"/>
  <c r="BQ512" i="1"/>
  <c r="BQ533" i="1" s="1"/>
  <c r="BQ509" i="1"/>
  <c r="BQ530" i="1" s="1"/>
  <c r="BQ516" i="1"/>
  <c r="BQ537" i="1" s="1"/>
  <c r="BQ518" i="1"/>
  <c r="BQ539" i="1" s="1"/>
  <c r="BQ510" i="1"/>
  <c r="BQ531" i="1" s="1"/>
  <c r="BQ520" i="1"/>
  <c r="BQ541" i="1" s="1"/>
  <c r="BQ517" i="1"/>
  <c r="BQ538" i="1" s="1"/>
  <c r="BQ508" i="1"/>
  <c r="BQ529" i="1" s="1"/>
  <c r="BQ521" i="1"/>
  <c r="BQ542" i="1" s="1"/>
  <c r="BQ515" i="1"/>
  <c r="BQ536" i="1" s="1"/>
  <c r="BQ505" i="1"/>
  <c r="BQ526" i="1" s="1"/>
  <c r="BR503" i="1" l="1"/>
  <c r="BR524" i="1" s="1"/>
  <c r="BS501" i="1"/>
  <c r="BR504" i="1"/>
  <c r="BR525" i="1" s="1"/>
  <c r="BR521" i="1"/>
  <c r="BR542" i="1" s="1"/>
  <c r="BR507" i="1"/>
  <c r="BR528" i="1" s="1"/>
  <c r="BR520" i="1"/>
  <c r="BR541" i="1" s="1"/>
  <c r="BR506" i="1"/>
  <c r="BR527" i="1" s="1"/>
  <c r="BR517" i="1"/>
  <c r="BR538" i="1" s="1"/>
  <c r="BR514" i="1"/>
  <c r="BR535" i="1" s="1"/>
  <c r="BR510" i="1"/>
  <c r="BR531" i="1" s="1"/>
  <c r="BR511" i="1"/>
  <c r="BR532" i="1" s="1"/>
  <c r="BR512" i="1"/>
  <c r="BR533" i="1" s="1"/>
  <c r="BR518" i="1"/>
  <c r="BR539" i="1" s="1"/>
  <c r="BR508" i="1"/>
  <c r="BR529" i="1" s="1"/>
  <c r="BR505" i="1"/>
  <c r="BR526" i="1" s="1"/>
  <c r="BR519" i="1"/>
  <c r="BR540" i="1" s="1"/>
  <c r="BR513" i="1"/>
  <c r="BR534" i="1" s="1"/>
  <c r="BR516" i="1"/>
  <c r="BR537" i="1" s="1"/>
  <c r="BR509" i="1"/>
  <c r="BR530" i="1" s="1"/>
  <c r="BR515" i="1"/>
  <c r="BR536" i="1" s="1"/>
  <c r="BT501" i="1" l="1"/>
  <c r="BS503" i="1"/>
  <c r="BS524" i="1" s="1"/>
  <c r="BS504" i="1"/>
  <c r="BS525" i="1" s="1"/>
  <c r="BS514" i="1"/>
  <c r="BS535" i="1" s="1"/>
  <c r="BS516" i="1"/>
  <c r="BS537" i="1" s="1"/>
  <c r="BS506" i="1"/>
  <c r="BS527" i="1" s="1"/>
  <c r="BS511" i="1"/>
  <c r="BS532" i="1" s="1"/>
  <c r="BS510" i="1"/>
  <c r="BS531" i="1" s="1"/>
  <c r="BS508" i="1"/>
  <c r="BS529" i="1" s="1"/>
  <c r="BS521" i="1"/>
  <c r="BS542" i="1" s="1"/>
  <c r="BS519" i="1"/>
  <c r="BS540" i="1" s="1"/>
  <c r="BS517" i="1"/>
  <c r="BS538" i="1" s="1"/>
  <c r="BS507" i="1"/>
  <c r="BS528" i="1" s="1"/>
  <c r="BS505" i="1"/>
  <c r="BS526" i="1" s="1"/>
  <c r="BS515" i="1"/>
  <c r="BS536" i="1" s="1"/>
  <c r="BS513" i="1"/>
  <c r="BS534" i="1" s="1"/>
  <c r="BS509" i="1"/>
  <c r="BS530" i="1" s="1"/>
  <c r="BS518" i="1"/>
  <c r="BS539" i="1" s="1"/>
  <c r="BS520" i="1"/>
  <c r="BS541" i="1" s="1"/>
  <c r="BS512" i="1"/>
  <c r="BS533" i="1" s="1"/>
  <c r="BT503" i="1" l="1"/>
  <c r="BT524" i="1" s="1"/>
  <c r="BU501" i="1"/>
  <c r="BT504" i="1"/>
  <c r="BT525" i="1" s="1"/>
  <c r="BT505" i="1"/>
  <c r="BT526" i="1" s="1"/>
  <c r="BT507" i="1"/>
  <c r="BT528" i="1" s="1"/>
  <c r="BT521" i="1"/>
  <c r="BT542" i="1" s="1"/>
  <c r="BT514" i="1"/>
  <c r="BT535" i="1" s="1"/>
  <c r="BT518" i="1"/>
  <c r="BT539" i="1" s="1"/>
  <c r="BT511" i="1"/>
  <c r="BT532" i="1" s="1"/>
  <c r="BT508" i="1"/>
  <c r="BT529" i="1" s="1"/>
  <c r="BT517" i="1"/>
  <c r="BT538" i="1" s="1"/>
  <c r="BT513" i="1"/>
  <c r="BT534" i="1" s="1"/>
  <c r="BT516" i="1"/>
  <c r="BT537" i="1" s="1"/>
  <c r="BT515" i="1"/>
  <c r="BT536" i="1" s="1"/>
  <c r="BT512" i="1"/>
  <c r="BT533" i="1" s="1"/>
  <c r="BT506" i="1"/>
  <c r="BT527" i="1" s="1"/>
  <c r="BT520" i="1"/>
  <c r="BT541" i="1" s="1"/>
  <c r="BT510" i="1"/>
  <c r="BT531" i="1" s="1"/>
  <c r="BT509" i="1"/>
  <c r="BT530" i="1" s="1"/>
  <c r="BT519" i="1"/>
  <c r="BT540" i="1" s="1"/>
  <c r="BV501" i="1" l="1"/>
  <c r="BU503" i="1"/>
  <c r="BU524" i="1" s="1"/>
  <c r="BU504" i="1"/>
  <c r="BU525" i="1" s="1"/>
  <c r="BU521" i="1"/>
  <c r="BU542" i="1" s="1"/>
  <c r="BU509" i="1"/>
  <c r="BU530" i="1" s="1"/>
  <c r="BU517" i="1"/>
  <c r="BU538" i="1" s="1"/>
  <c r="BU516" i="1"/>
  <c r="BU537" i="1" s="1"/>
  <c r="BU519" i="1"/>
  <c r="BU540" i="1" s="1"/>
  <c r="BU512" i="1"/>
  <c r="BU533" i="1" s="1"/>
  <c r="BU507" i="1"/>
  <c r="BU528" i="1" s="1"/>
  <c r="BU506" i="1"/>
  <c r="BU527" i="1" s="1"/>
  <c r="BU505" i="1"/>
  <c r="BU526" i="1" s="1"/>
  <c r="BU520" i="1"/>
  <c r="BU541" i="1" s="1"/>
  <c r="BU514" i="1"/>
  <c r="BU535" i="1" s="1"/>
  <c r="BU513" i="1"/>
  <c r="BU534" i="1" s="1"/>
  <c r="BU511" i="1"/>
  <c r="BU532" i="1" s="1"/>
  <c r="BU515" i="1"/>
  <c r="BU536" i="1" s="1"/>
  <c r="BU508" i="1"/>
  <c r="BU529" i="1" s="1"/>
  <c r="BU510" i="1"/>
  <c r="BU531" i="1" s="1"/>
  <c r="BU518" i="1"/>
  <c r="BU539" i="1" s="1"/>
  <c r="BV503" i="1" l="1"/>
  <c r="BV524" i="1" s="1"/>
  <c r="BW501" i="1"/>
  <c r="BV504" i="1"/>
  <c r="BV525" i="1" s="1"/>
  <c r="BV520" i="1"/>
  <c r="BV541" i="1" s="1"/>
  <c r="BV518" i="1"/>
  <c r="BV539" i="1" s="1"/>
  <c r="BV514" i="1"/>
  <c r="BV535" i="1" s="1"/>
  <c r="BV509" i="1"/>
  <c r="BV530" i="1" s="1"/>
  <c r="BV511" i="1"/>
  <c r="BV532" i="1" s="1"/>
  <c r="BV513" i="1"/>
  <c r="BV534" i="1" s="1"/>
  <c r="BV506" i="1"/>
  <c r="BV527" i="1" s="1"/>
  <c r="BV508" i="1"/>
  <c r="BV529" i="1" s="1"/>
  <c r="BV519" i="1"/>
  <c r="BV540" i="1" s="1"/>
  <c r="BV521" i="1"/>
  <c r="BV542" i="1" s="1"/>
  <c r="BV507" i="1"/>
  <c r="BV528" i="1" s="1"/>
  <c r="BV510" i="1"/>
  <c r="BV531" i="1" s="1"/>
  <c r="BV512" i="1"/>
  <c r="BV533" i="1" s="1"/>
  <c r="BV505" i="1"/>
  <c r="BV526" i="1" s="1"/>
  <c r="BV516" i="1"/>
  <c r="BV537" i="1" s="1"/>
  <c r="BV515" i="1"/>
  <c r="BV536" i="1" s="1"/>
  <c r="BV517" i="1"/>
  <c r="BV538" i="1" s="1"/>
  <c r="BX501" i="1" l="1"/>
  <c r="BW503" i="1"/>
  <c r="BW524" i="1" s="1"/>
  <c r="BW504" i="1"/>
  <c r="BW525" i="1" s="1"/>
  <c r="BW517" i="1"/>
  <c r="BW538" i="1" s="1"/>
  <c r="BW518" i="1"/>
  <c r="BW539" i="1" s="1"/>
  <c r="BW508" i="1"/>
  <c r="BW529" i="1" s="1"/>
  <c r="BW519" i="1"/>
  <c r="BW540" i="1" s="1"/>
  <c r="BW513" i="1"/>
  <c r="BW534" i="1" s="1"/>
  <c r="BW520" i="1"/>
  <c r="BW541" i="1" s="1"/>
  <c r="BW505" i="1"/>
  <c r="BW526" i="1" s="1"/>
  <c r="BW507" i="1"/>
  <c r="BW528" i="1" s="1"/>
  <c r="BW506" i="1"/>
  <c r="BW527" i="1" s="1"/>
  <c r="BW521" i="1"/>
  <c r="BW542" i="1" s="1"/>
  <c r="BW509" i="1"/>
  <c r="BW530" i="1" s="1"/>
  <c r="BW510" i="1"/>
  <c r="BW531" i="1" s="1"/>
  <c r="BW511" i="1"/>
  <c r="BW532" i="1" s="1"/>
  <c r="BW514" i="1"/>
  <c r="BW535" i="1" s="1"/>
  <c r="BW515" i="1"/>
  <c r="BW536" i="1" s="1"/>
  <c r="BW516" i="1"/>
  <c r="BW537" i="1" s="1"/>
  <c r="BW512" i="1"/>
  <c r="BW533" i="1" s="1"/>
  <c r="BX503" i="1" l="1"/>
  <c r="BX524" i="1" s="1"/>
  <c r="BY501" i="1"/>
  <c r="BX504" i="1"/>
  <c r="BX525" i="1" s="1"/>
  <c r="BX510" i="1"/>
  <c r="BX531" i="1" s="1"/>
  <c r="BX515" i="1"/>
  <c r="BX536" i="1" s="1"/>
  <c r="BX509" i="1"/>
  <c r="BX530" i="1" s="1"/>
  <c r="BX505" i="1"/>
  <c r="BX526" i="1" s="1"/>
  <c r="BX508" i="1"/>
  <c r="BX529" i="1" s="1"/>
  <c r="BX517" i="1"/>
  <c r="BX538" i="1" s="1"/>
  <c r="BX514" i="1"/>
  <c r="BX535" i="1" s="1"/>
  <c r="BX513" i="1"/>
  <c r="BX534" i="1" s="1"/>
  <c r="BX519" i="1"/>
  <c r="BX540" i="1" s="1"/>
  <c r="BX507" i="1"/>
  <c r="BX528" i="1" s="1"/>
  <c r="BX518" i="1"/>
  <c r="BX539" i="1" s="1"/>
  <c r="BX521" i="1"/>
  <c r="BX542" i="1" s="1"/>
  <c r="BX506" i="1"/>
  <c r="BX527" i="1" s="1"/>
  <c r="BX512" i="1"/>
  <c r="BX533" i="1" s="1"/>
  <c r="BX520" i="1"/>
  <c r="BX541" i="1" s="1"/>
  <c r="BX516" i="1"/>
  <c r="BX537" i="1" s="1"/>
  <c r="BX511" i="1"/>
  <c r="BX532" i="1" s="1"/>
  <c r="BZ501" i="1" l="1"/>
  <c r="BY503" i="1"/>
  <c r="BY524" i="1" s="1"/>
  <c r="BY504" i="1"/>
  <c r="BY525" i="1" s="1"/>
  <c r="BY512" i="1"/>
  <c r="BY533" i="1" s="1"/>
  <c r="BY507" i="1"/>
  <c r="BY528" i="1" s="1"/>
  <c r="BY511" i="1"/>
  <c r="BY532" i="1" s="1"/>
  <c r="BY505" i="1"/>
  <c r="BY526" i="1" s="1"/>
  <c r="BY520" i="1"/>
  <c r="BY541" i="1" s="1"/>
  <c r="BY516" i="1"/>
  <c r="BY537" i="1" s="1"/>
  <c r="BY515" i="1"/>
  <c r="BY536" i="1" s="1"/>
  <c r="BY508" i="1"/>
  <c r="BY529" i="1" s="1"/>
  <c r="BY509" i="1"/>
  <c r="BY530" i="1" s="1"/>
  <c r="BY506" i="1"/>
  <c r="BY527" i="1" s="1"/>
  <c r="BY513" i="1"/>
  <c r="BY534" i="1" s="1"/>
  <c r="BY518" i="1"/>
  <c r="BY539" i="1" s="1"/>
  <c r="BY519" i="1"/>
  <c r="BY540" i="1" s="1"/>
  <c r="BY517" i="1"/>
  <c r="BY538" i="1" s="1"/>
  <c r="BY514" i="1"/>
  <c r="BY535" i="1" s="1"/>
  <c r="BY521" i="1"/>
  <c r="BY542" i="1" s="1"/>
  <c r="BY510" i="1"/>
  <c r="BY531" i="1" s="1"/>
  <c r="CA501" i="1" l="1"/>
  <c r="BZ503" i="1"/>
  <c r="BZ524" i="1" s="1"/>
  <c r="BZ504" i="1"/>
  <c r="BZ525" i="1" s="1"/>
  <c r="BZ513" i="1"/>
  <c r="BZ534" i="1" s="1"/>
  <c r="BZ509" i="1"/>
  <c r="BZ530" i="1" s="1"/>
  <c r="BZ510" i="1"/>
  <c r="BZ531" i="1" s="1"/>
  <c r="BZ515" i="1"/>
  <c r="BZ536" i="1" s="1"/>
  <c r="BZ520" i="1"/>
  <c r="BZ541" i="1" s="1"/>
  <c r="BZ519" i="1"/>
  <c r="BZ540" i="1" s="1"/>
  <c r="BZ511" i="1"/>
  <c r="BZ532" i="1" s="1"/>
  <c r="BZ514" i="1"/>
  <c r="BZ535" i="1" s="1"/>
  <c r="BZ507" i="1"/>
  <c r="BZ528" i="1" s="1"/>
  <c r="BZ506" i="1"/>
  <c r="BZ527" i="1" s="1"/>
  <c r="BZ518" i="1"/>
  <c r="BZ539" i="1" s="1"/>
  <c r="BZ508" i="1"/>
  <c r="BZ529" i="1" s="1"/>
  <c r="BZ521" i="1"/>
  <c r="BZ542" i="1" s="1"/>
  <c r="BZ512" i="1"/>
  <c r="BZ533" i="1" s="1"/>
  <c r="BZ517" i="1"/>
  <c r="BZ538" i="1" s="1"/>
  <c r="BZ505" i="1"/>
  <c r="BZ526" i="1" s="1"/>
  <c r="BZ516" i="1"/>
  <c r="BZ537" i="1" s="1"/>
  <c r="CB501" i="1" l="1"/>
  <c r="CA503" i="1"/>
  <c r="CA524" i="1" s="1"/>
  <c r="CA504" i="1"/>
  <c r="CA525" i="1" s="1"/>
  <c r="CA519" i="1"/>
  <c r="CA540" i="1" s="1"/>
  <c r="CA516" i="1"/>
  <c r="CA537" i="1" s="1"/>
  <c r="CA520" i="1"/>
  <c r="CA541" i="1" s="1"/>
  <c r="CA510" i="1"/>
  <c r="CA531" i="1" s="1"/>
  <c r="CA512" i="1"/>
  <c r="CA533" i="1" s="1"/>
  <c r="CA506" i="1"/>
  <c r="CA527" i="1" s="1"/>
  <c r="CA515" i="1"/>
  <c r="CA536" i="1" s="1"/>
  <c r="CA513" i="1"/>
  <c r="CA534" i="1" s="1"/>
  <c r="CA511" i="1"/>
  <c r="CA532" i="1" s="1"/>
  <c r="CA508" i="1"/>
  <c r="CA529" i="1" s="1"/>
  <c r="CA518" i="1"/>
  <c r="CA539" i="1" s="1"/>
  <c r="CA521" i="1"/>
  <c r="CA542" i="1" s="1"/>
  <c r="CA514" i="1"/>
  <c r="CA535" i="1" s="1"/>
  <c r="CA509" i="1"/>
  <c r="CA530" i="1" s="1"/>
  <c r="CA517" i="1"/>
  <c r="CA538" i="1" s="1"/>
  <c r="CA505" i="1"/>
  <c r="CA526" i="1" s="1"/>
  <c r="CA507" i="1"/>
  <c r="CA528" i="1" s="1"/>
  <c r="CB503" i="1" l="1"/>
  <c r="CB524" i="1" s="1"/>
  <c r="CC501" i="1"/>
  <c r="CB504" i="1"/>
  <c r="CB525" i="1" s="1"/>
  <c r="CB514" i="1"/>
  <c r="CB535" i="1" s="1"/>
  <c r="CB510" i="1"/>
  <c r="CB531" i="1" s="1"/>
  <c r="CB519" i="1"/>
  <c r="CB540" i="1" s="1"/>
  <c r="CB508" i="1"/>
  <c r="CB529" i="1" s="1"/>
  <c r="CB520" i="1"/>
  <c r="CB541" i="1" s="1"/>
  <c r="CB512" i="1"/>
  <c r="CB533" i="1" s="1"/>
  <c r="CB505" i="1"/>
  <c r="CB526" i="1" s="1"/>
  <c r="CB517" i="1"/>
  <c r="CB538" i="1" s="1"/>
  <c r="CB507" i="1"/>
  <c r="CB528" i="1" s="1"/>
  <c r="CB509" i="1"/>
  <c r="CB530" i="1" s="1"/>
  <c r="CB516" i="1"/>
  <c r="CB537" i="1" s="1"/>
  <c r="CB511" i="1"/>
  <c r="CB532" i="1" s="1"/>
  <c r="CB513" i="1"/>
  <c r="CB534" i="1" s="1"/>
  <c r="CB515" i="1"/>
  <c r="CB536" i="1" s="1"/>
  <c r="CB518" i="1"/>
  <c r="CB539" i="1" s="1"/>
  <c r="CB521" i="1"/>
  <c r="CB542" i="1" s="1"/>
  <c r="CB506" i="1"/>
  <c r="CB527" i="1" s="1"/>
  <c r="CD501" i="1" l="1"/>
  <c r="CC503" i="1"/>
  <c r="CC524" i="1" s="1"/>
  <c r="CC504" i="1"/>
  <c r="CC525" i="1" s="1"/>
  <c r="CC519" i="1"/>
  <c r="CC540" i="1" s="1"/>
  <c r="CC505" i="1"/>
  <c r="CC526" i="1" s="1"/>
  <c r="CC515" i="1"/>
  <c r="CC536" i="1" s="1"/>
  <c r="CC508" i="1"/>
  <c r="CC529" i="1" s="1"/>
  <c r="CC521" i="1"/>
  <c r="CC542" i="1" s="1"/>
  <c r="CC509" i="1"/>
  <c r="CC530" i="1" s="1"/>
  <c r="CC512" i="1"/>
  <c r="CC533" i="1" s="1"/>
  <c r="CC520" i="1"/>
  <c r="CC541" i="1" s="1"/>
  <c r="CC511" i="1"/>
  <c r="CC532" i="1" s="1"/>
  <c r="CC513" i="1"/>
  <c r="CC534" i="1" s="1"/>
  <c r="CC506" i="1"/>
  <c r="CC527" i="1" s="1"/>
  <c r="CC510" i="1"/>
  <c r="CC531" i="1" s="1"/>
  <c r="CC516" i="1"/>
  <c r="CC537" i="1" s="1"/>
  <c r="CC507" i="1"/>
  <c r="CC528" i="1" s="1"/>
  <c r="CC518" i="1"/>
  <c r="CC539" i="1" s="1"/>
  <c r="CC514" i="1"/>
  <c r="CC535" i="1" s="1"/>
  <c r="CC517" i="1"/>
  <c r="CC538" i="1" s="1"/>
  <c r="CD503" i="1" l="1"/>
  <c r="CD524" i="1" s="1"/>
  <c r="CE501" i="1"/>
  <c r="CD504" i="1"/>
  <c r="CD525" i="1" s="1"/>
  <c r="CD520" i="1"/>
  <c r="CD541" i="1" s="1"/>
  <c r="CD517" i="1"/>
  <c r="CD538" i="1" s="1"/>
  <c r="CD507" i="1"/>
  <c r="CD528" i="1" s="1"/>
  <c r="CD512" i="1"/>
  <c r="CD533" i="1" s="1"/>
  <c r="CD510" i="1"/>
  <c r="CD531" i="1" s="1"/>
  <c r="CD516" i="1"/>
  <c r="CD537" i="1" s="1"/>
  <c r="CD514" i="1"/>
  <c r="CD535" i="1" s="1"/>
  <c r="CD511" i="1"/>
  <c r="CD532" i="1" s="1"/>
  <c r="CD519" i="1"/>
  <c r="CD540" i="1" s="1"/>
  <c r="CD509" i="1"/>
  <c r="CD530" i="1" s="1"/>
  <c r="CD515" i="1"/>
  <c r="CD536" i="1" s="1"/>
  <c r="CD521" i="1"/>
  <c r="CD542" i="1" s="1"/>
  <c r="CD513" i="1"/>
  <c r="CD534" i="1" s="1"/>
  <c r="CD505" i="1"/>
  <c r="CD526" i="1" s="1"/>
  <c r="CD518" i="1"/>
  <c r="CD539" i="1" s="1"/>
  <c r="CD508" i="1"/>
  <c r="CD529" i="1" s="1"/>
  <c r="CD506" i="1"/>
  <c r="CD527" i="1" s="1"/>
  <c r="CF501" i="1" l="1"/>
  <c r="CE503" i="1"/>
  <c r="CE524" i="1" s="1"/>
  <c r="CE504" i="1"/>
  <c r="CE525" i="1" s="1"/>
  <c r="CE515" i="1"/>
  <c r="CE536" i="1" s="1"/>
  <c r="CE513" i="1"/>
  <c r="CE534" i="1" s="1"/>
  <c r="CE519" i="1"/>
  <c r="CE540" i="1" s="1"/>
  <c r="CE520" i="1"/>
  <c r="CE541" i="1" s="1"/>
  <c r="CE509" i="1"/>
  <c r="CE530" i="1" s="1"/>
  <c r="CE506" i="1"/>
  <c r="CE527" i="1" s="1"/>
  <c r="CE518" i="1"/>
  <c r="CE539" i="1" s="1"/>
  <c r="CE521" i="1"/>
  <c r="CE542" i="1" s="1"/>
  <c r="CE510" i="1"/>
  <c r="CE531" i="1" s="1"/>
  <c r="CE514" i="1"/>
  <c r="CE535" i="1" s="1"/>
  <c r="CE511" i="1"/>
  <c r="CE532" i="1" s="1"/>
  <c r="CE517" i="1"/>
  <c r="CE538" i="1" s="1"/>
  <c r="CE507" i="1"/>
  <c r="CE528" i="1" s="1"/>
  <c r="CE505" i="1"/>
  <c r="CE526" i="1" s="1"/>
  <c r="CE508" i="1"/>
  <c r="CE529" i="1" s="1"/>
  <c r="CE512" i="1"/>
  <c r="CE533" i="1" s="1"/>
  <c r="CE516" i="1"/>
  <c r="CE537" i="1" s="1"/>
  <c r="CF503" i="1" l="1"/>
  <c r="CF524" i="1" s="1"/>
  <c r="CF504" i="1"/>
  <c r="CF525" i="1" s="1"/>
  <c r="CF520" i="1"/>
  <c r="CF541" i="1" s="1"/>
  <c r="CF509" i="1"/>
  <c r="CF530" i="1" s="1"/>
  <c r="CF506" i="1"/>
  <c r="CF527" i="1" s="1"/>
  <c r="CF519" i="1"/>
  <c r="CF540" i="1" s="1"/>
  <c r="CF513" i="1"/>
  <c r="CF534" i="1" s="1"/>
  <c r="CF505" i="1"/>
  <c r="CF526" i="1" s="1"/>
  <c r="CF514" i="1"/>
  <c r="CF535" i="1" s="1"/>
  <c r="CF516" i="1"/>
  <c r="CF537" i="1" s="1"/>
  <c r="CF507" i="1"/>
  <c r="CF528" i="1" s="1"/>
  <c r="CF521" i="1"/>
  <c r="CF542" i="1" s="1"/>
  <c r="CF511" i="1"/>
  <c r="CF532" i="1" s="1"/>
  <c r="CF512" i="1"/>
  <c r="CF533" i="1" s="1"/>
  <c r="CF508" i="1"/>
  <c r="CF529" i="1" s="1"/>
  <c r="CF510" i="1"/>
  <c r="CF531" i="1" s="1"/>
  <c r="CF515" i="1"/>
  <c r="CF536" i="1" s="1"/>
  <c r="CF517" i="1"/>
  <c r="CF538" i="1" s="1"/>
  <c r="CF518" i="1"/>
  <c r="CF539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<sst xmlns="http://schemas.openxmlformats.org/spreadsheetml/2006/main" count="1042" uniqueCount="309">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</sst>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1" xfId="2" applyNumberFormat="1" applyFont="1" applyFill="1" applyBorder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יוני-2019</v>
          </cell>
        </row>
        <row r="4">
          <cell r="C4" t="str">
            <v>30.6.19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65915</v>
          </cell>
        </row>
        <row r="12">
          <cell r="B12" t="str">
            <v>קרן י'</v>
          </cell>
          <cell r="N12">
            <v>1583209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6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D9" sqref="D9"/>
    </sheetView>
  </sheetViews>
  <sheetFormatPr defaultColWidth="0" defaultRowHeight="12.75" zeroHeight="1" x14ac:dyDescent="0.2"/>
  <cols>
    <col min="1" max="1" width="7.5" style="156" customWidth="1"/>
    <col min="2" max="8" width="7.5" style="157" customWidth="1"/>
    <col min="9" max="9" width="34.375" style="157" customWidth="1"/>
    <col min="10" max="10" width="23.125" style="159" customWidth="1"/>
    <col min="11" max="11" width="10.75" style="159" customWidth="1"/>
    <col min="12" max="12" width="9.125" style="159" customWidth="1"/>
    <col min="13" max="13" width="8.75" style="159" customWidth="1"/>
    <col min="14" max="14" width="12.25" style="159" customWidth="1"/>
    <col min="15" max="15" width="9.375" style="159" customWidth="1"/>
    <col min="16" max="16" width="9.125" style="159" customWidth="1"/>
    <col min="17" max="17" width="11" style="159" bestFit="1" customWidth="1"/>
    <col min="18" max="18" width="9.375" style="159" customWidth="1"/>
    <col min="19" max="19" width="10.875" style="159" customWidth="1"/>
    <col min="20" max="20" width="11" style="159" customWidth="1"/>
    <col min="21" max="23" width="9.375" style="159" customWidth="1"/>
    <col min="24" max="24" width="13.625" style="159" bestFit="1" customWidth="1"/>
    <col min="25" max="27" width="9.375" style="159" customWidth="1"/>
    <col min="28" max="28" width="11.25" style="159" customWidth="1"/>
    <col min="29" max="29" width="14.25" style="159" customWidth="1"/>
    <col min="30" max="30" width="12" style="159" customWidth="1"/>
    <col min="31" max="35" width="9.375" style="159" customWidth="1"/>
    <col min="36" max="36" width="13.625" style="159" customWidth="1"/>
    <col min="37" max="84" width="9.375" style="159" hidden="1" customWidth="1"/>
    <col min="85" max="85" width="9.375" style="15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8" width="0" style="58" hidden="1"/>
    <col min="9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30.6.19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43.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72" t="s">
        <v>233</v>
      </c>
      <c r="K6" s="163" t="s">
        <v>234</v>
      </c>
      <c r="L6" s="163" t="s">
        <v>235</v>
      </c>
      <c r="M6" s="163" t="s">
        <v>236</v>
      </c>
      <c r="N6" s="163" t="s">
        <v>237</v>
      </c>
      <c r="O6" s="163" t="s">
        <v>238</v>
      </c>
      <c r="P6" s="163" t="s">
        <v>239</v>
      </c>
      <c r="Q6" s="163" t="s">
        <v>240</v>
      </c>
      <c r="R6" s="163" t="s">
        <v>241</v>
      </c>
      <c r="S6" s="163" t="s">
        <v>242</v>
      </c>
      <c r="T6" s="163" t="s">
        <v>243</v>
      </c>
      <c r="U6" s="163" t="s">
        <v>244</v>
      </c>
      <c r="V6" s="163" t="s">
        <v>245</v>
      </c>
      <c r="W6" s="163" t="s">
        <v>246</v>
      </c>
      <c r="X6" s="163" t="s">
        <v>247</v>
      </c>
      <c r="Y6" s="163" t="s">
        <v>248</v>
      </c>
      <c r="Z6" s="163" t="s">
        <v>249</v>
      </c>
      <c r="AA6" s="163" t="s">
        <v>250</v>
      </c>
      <c r="AB6" s="163" t="s">
        <v>251</v>
      </c>
      <c r="AC6" s="163" t="s">
        <v>252</v>
      </c>
      <c r="AD6" s="163" t="s">
        <v>253</v>
      </c>
      <c r="AE6" s="163" t="s">
        <v>254</v>
      </c>
      <c r="AF6" s="163" t="s">
        <v>255</v>
      </c>
      <c r="AG6" s="163" t="s">
        <v>256</v>
      </c>
      <c r="AH6" s="163" t="s">
        <v>257</v>
      </c>
      <c r="AI6" s="163" t="s">
        <v>258</v>
      </c>
      <c r="AJ6" s="163" t="s">
        <v>259</v>
      </c>
      <c r="AK6" s="163" t="s">
        <v>260</v>
      </c>
      <c r="AL6" s="163" t="s">
        <v>261</v>
      </c>
      <c r="AM6" s="163" t="s">
        <v>262</v>
      </c>
      <c r="AN6" s="163" t="s">
        <v>263</v>
      </c>
      <c r="AO6" s="163" t="s">
        <v>264</v>
      </c>
      <c r="AP6" s="163" t="s">
        <v>265</v>
      </c>
      <c r="AQ6" s="163" t="s">
        <v>266</v>
      </c>
      <c r="AR6" s="163" t="s">
        <v>267</v>
      </c>
      <c r="AS6" s="163" t="s">
        <v>268</v>
      </c>
      <c r="AT6" s="163" t="s">
        <v>269</v>
      </c>
      <c r="AU6" s="163" t="s">
        <v>270</v>
      </c>
      <c r="AV6" s="163" t="s">
        <v>271</v>
      </c>
      <c r="AW6" s="163" t="s">
        <v>272</v>
      </c>
      <c r="AX6" s="163" t="s">
        <v>273</v>
      </c>
      <c r="AY6" s="163" t="s">
        <v>274</v>
      </c>
      <c r="AZ6" s="163" t="s">
        <v>275</v>
      </c>
      <c r="BA6" s="163" t="s">
        <v>276</v>
      </c>
      <c r="BB6" s="163" t="s">
        <v>277</v>
      </c>
      <c r="BC6" s="163" t="s">
        <v>278</v>
      </c>
      <c r="BD6" s="163" t="s">
        <v>279</v>
      </c>
      <c r="BE6" s="163" t="s">
        <v>280</v>
      </c>
      <c r="BF6" s="163" t="s">
        <v>281</v>
      </c>
      <c r="BG6" s="163" t="s">
        <v>282</v>
      </c>
      <c r="BH6" s="163" t="s">
        <v>283</v>
      </c>
      <c r="BI6" s="163" t="s">
        <v>284</v>
      </c>
      <c r="BJ6" s="163" t="s">
        <v>285</v>
      </c>
      <c r="BK6" s="163" t="s">
        <v>286</v>
      </c>
      <c r="BL6" s="163" t="s">
        <v>287</v>
      </c>
      <c r="BM6" s="163" t="s">
        <v>288</v>
      </c>
      <c r="BN6" s="163" t="s">
        <v>289</v>
      </c>
      <c r="BO6" s="163" t="s">
        <v>290</v>
      </c>
      <c r="BP6" s="163" t="s">
        <v>291</v>
      </c>
      <c r="BQ6" s="163" t="s">
        <v>292</v>
      </c>
      <c r="BR6" s="163" t="s">
        <v>293</v>
      </c>
      <c r="BS6" s="163" t="s">
        <v>294</v>
      </c>
      <c r="BT6" s="163" t="s">
        <v>295</v>
      </c>
      <c r="BU6" s="163" t="s">
        <v>296</v>
      </c>
      <c r="BV6" s="163" t="s">
        <v>297</v>
      </c>
      <c r="BW6" s="163" t="s">
        <v>298</v>
      </c>
      <c r="BX6" s="163" t="s">
        <v>299</v>
      </c>
      <c r="BY6" s="163" t="s">
        <v>300</v>
      </c>
      <c r="BZ6" s="163" t="s">
        <v>301</v>
      </c>
      <c r="CA6" s="163" t="s">
        <v>302</v>
      </c>
      <c r="CB6" s="163" t="s">
        <v>303</v>
      </c>
      <c r="CC6" s="163" t="s">
        <v>304</v>
      </c>
      <c r="CD6" s="163" t="s">
        <v>305</v>
      </c>
      <c r="CE6" s="163" t="s">
        <v>306</v>
      </c>
      <c r="CF6" s="163" t="s">
        <v>307</v>
      </c>
      <c r="CG6" s="163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83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12890154.674000001</v>
      </c>
      <c r="K11" s="52">
        <f t="shared" ref="K11:CG11" si="9">SUM(K12,K25,K393,K418,K455,K487,K495)</f>
        <v>0</v>
      </c>
      <c r="L11" s="53">
        <f t="shared" si="9"/>
        <v>72960.14</v>
      </c>
      <c r="M11" s="53">
        <f t="shared" si="9"/>
        <v>1723661.8599999999</v>
      </c>
      <c r="N11" s="52">
        <f t="shared" si="9"/>
        <v>0</v>
      </c>
      <c r="O11" s="53">
        <f t="shared" si="9"/>
        <v>255230.88500000001</v>
      </c>
      <c r="P11" s="52">
        <f t="shared" si="9"/>
        <v>53021.598999999995</v>
      </c>
      <c r="Q11" s="52">
        <f t="shared" si="9"/>
        <v>2038282.9749999999</v>
      </c>
      <c r="R11" s="52">
        <f t="shared" si="9"/>
        <v>40601.720999999998</v>
      </c>
      <c r="S11" s="52">
        <f t="shared" si="9"/>
        <v>582332.01800000004</v>
      </c>
      <c r="T11" s="52">
        <f t="shared" si="9"/>
        <v>525923.89599999995</v>
      </c>
      <c r="U11" s="52">
        <f t="shared" si="9"/>
        <v>3400462.8370000003</v>
      </c>
      <c r="V11" s="52">
        <f t="shared" si="9"/>
        <v>98246.848999999987</v>
      </c>
      <c r="W11" s="52">
        <f t="shared" si="9"/>
        <v>19712.470999999998</v>
      </c>
      <c r="X11" s="52">
        <f t="shared" si="9"/>
        <v>90669.02</v>
      </c>
      <c r="Y11" s="52">
        <f t="shared" si="9"/>
        <v>174160.26800000004</v>
      </c>
      <c r="Z11" s="52">
        <f t="shared" si="9"/>
        <v>44958.002</v>
      </c>
      <c r="AA11" s="52">
        <f t="shared" si="9"/>
        <v>423305.63500000001</v>
      </c>
      <c r="AB11" s="53">
        <f t="shared" si="9"/>
        <v>398636.9</v>
      </c>
      <c r="AC11" s="52">
        <f t="shared" si="9"/>
        <v>181785.94099999999</v>
      </c>
      <c r="AD11" s="52">
        <f t="shared" si="9"/>
        <v>2307443.1949999998</v>
      </c>
      <c r="AE11" s="52">
        <f t="shared" si="9"/>
        <v>257499.47100000002</v>
      </c>
      <c r="AF11" s="52">
        <f t="shared" si="9"/>
        <v>80482.994000000006</v>
      </c>
      <c r="AG11" s="52">
        <f t="shared" si="9"/>
        <v>60361.292999999998</v>
      </c>
      <c r="AH11" s="53">
        <f t="shared" si="9"/>
        <v>0</v>
      </c>
      <c r="AI11" s="52">
        <f t="shared" si="9"/>
        <v>28494.452999999998</v>
      </c>
      <c r="AJ11" s="53">
        <f t="shared" si="9"/>
        <v>31920.251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868106.89399999997</v>
      </c>
      <c r="K12" s="56">
        <f t="shared" ref="K12:BV12" si="12">SUM(K13,K21)</f>
        <v>0</v>
      </c>
      <c r="L12" s="56">
        <f>SUM(L13,L21)</f>
        <v>4460.41</v>
      </c>
      <c r="M12" s="56">
        <f t="shared" si="12"/>
        <v>134187.60999999999</v>
      </c>
      <c r="N12" s="56">
        <f t="shared" si="12"/>
        <v>0</v>
      </c>
      <c r="O12" s="56">
        <f t="shared" si="12"/>
        <v>13840.045</v>
      </c>
      <c r="P12" s="56">
        <f t="shared" si="12"/>
        <v>5252.6890000000003</v>
      </c>
      <c r="Q12" s="56">
        <f t="shared" si="12"/>
        <v>167876.19500000001</v>
      </c>
      <c r="R12" s="56">
        <f t="shared" si="12"/>
        <v>-373.22900000000004</v>
      </c>
      <c r="S12" s="56">
        <f t="shared" si="12"/>
        <v>21755.817999999999</v>
      </c>
      <c r="T12" s="56">
        <f t="shared" si="12"/>
        <v>68928.546000000002</v>
      </c>
      <c r="U12" s="56">
        <f t="shared" si="12"/>
        <v>237520.557</v>
      </c>
      <c r="V12" s="56">
        <f t="shared" si="12"/>
        <v>879.8889999999999</v>
      </c>
      <c r="W12" s="56">
        <f t="shared" si="12"/>
        <v>203.32100000000037</v>
      </c>
      <c r="X12" s="56">
        <f t="shared" si="12"/>
        <v>533.91</v>
      </c>
      <c r="Y12" s="56">
        <f t="shared" si="12"/>
        <v>7285.518</v>
      </c>
      <c r="Z12" s="56">
        <f t="shared" si="12"/>
        <v>2443.7520000000004</v>
      </c>
      <c r="AA12" s="56">
        <f t="shared" si="12"/>
        <v>17068.325000000001</v>
      </c>
      <c r="AB12" s="56">
        <f t="shared" si="12"/>
        <v>10369.400000000001</v>
      </c>
      <c r="AC12" s="56">
        <f t="shared" si="12"/>
        <v>5586.4310000000005</v>
      </c>
      <c r="AD12" s="56">
        <f t="shared" si="12"/>
        <v>138338.685</v>
      </c>
      <c r="AE12" s="56">
        <f t="shared" si="12"/>
        <v>18248.341</v>
      </c>
      <c r="AF12" s="56">
        <f t="shared" si="12"/>
        <v>5610.4340000000002</v>
      </c>
      <c r="AG12" s="56">
        <f t="shared" si="12"/>
        <v>4442.9030000000002</v>
      </c>
      <c r="AH12" s="56">
        <f t="shared" si="12"/>
        <v>0</v>
      </c>
      <c r="AI12" s="56">
        <f t="shared" si="12"/>
        <v>2509.163</v>
      </c>
      <c r="AJ12" s="56">
        <f t="shared" si="12"/>
        <v>1138.181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868106.89399999997</v>
      </c>
      <c r="K13" s="56">
        <f t="shared" ref="K13:BB13" si="14">SUM(K14:K20)</f>
        <v>0</v>
      </c>
      <c r="L13" s="56">
        <f>SUM(L14:L20)</f>
        <v>4460.41</v>
      </c>
      <c r="M13" s="56">
        <f t="shared" si="14"/>
        <v>134187.60999999999</v>
      </c>
      <c r="N13" s="56">
        <f t="shared" si="14"/>
        <v>0</v>
      </c>
      <c r="O13" s="56">
        <f t="shared" si="14"/>
        <v>13840.045</v>
      </c>
      <c r="P13" s="56">
        <f t="shared" si="14"/>
        <v>5252.6890000000003</v>
      </c>
      <c r="Q13" s="56">
        <f t="shared" si="14"/>
        <v>167876.19500000001</v>
      </c>
      <c r="R13" s="56">
        <f t="shared" si="14"/>
        <v>-373.22900000000004</v>
      </c>
      <c r="S13" s="56">
        <f t="shared" si="14"/>
        <v>21755.817999999999</v>
      </c>
      <c r="T13" s="56">
        <f t="shared" si="14"/>
        <v>68928.546000000002</v>
      </c>
      <c r="U13" s="56">
        <f t="shared" si="14"/>
        <v>237520.557</v>
      </c>
      <c r="V13" s="56">
        <f t="shared" si="14"/>
        <v>879.8889999999999</v>
      </c>
      <c r="W13" s="56">
        <f t="shared" si="14"/>
        <v>203.32100000000037</v>
      </c>
      <c r="X13" s="56">
        <f t="shared" si="14"/>
        <v>533.91</v>
      </c>
      <c r="Y13" s="56">
        <f t="shared" si="14"/>
        <v>7285.518</v>
      </c>
      <c r="Z13" s="56">
        <f t="shared" si="14"/>
        <v>2443.7520000000004</v>
      </c>
      <c r="AA13" s="56">
        <f t="shared" si="14"/>
        <v>17068.325000000001</v>
      </c>
      <c r="AB13" s="56">
        <f t="shared" si="14"/>
        <v>10369.400000000001</v>
      </c>
      <c r="AC13" s="56">
        <f t="shared" si="14"/>
        <v>5586.4310000000005</v>
      </c>
      <c r="AD13" s="56">
        <f t="shared" si="14"/>
        <v>138338.685</v>
      </c>
      <c r="AE13" s="56">
        <f t="shared" si="14"/>
        <v>18248.341</v>
      </c>
      <c r="AF13" s="56">
        <f t="shared" si="14"/>
        <v>5610.4340000000002</v>
      </c>
      <c r="AG13" s="56">
        <f t="shared" si="14"/>
        <v>4442.9030000000002</v>
      </c>
      <c r="AH13" s="56">
        <f t="shared" si="14"/>
        <v>0</v>
      </c>
      <c r="AI13" s="56">
        <f>SUM(AI14:AI20)</f>
        <v>2509.163</v>
      </c>
      <c r="AJ13" s="56">
        <f>SUM(AJ14:AJ20)</f>
        <v>1138.181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656555.23399999982</v>
      </c>
      <c r="K14" s="66"/>
      <c r="L14" s="67">
        <v>1306.55</v>
      </c>
      <c r="M14" s="67">
        <v>52047.6</v>
      </c>
      <c r="N14" s="67"/>
      <c r="O14" s="67">
        <f>11679.67-185.685</f>
        <v>11493.985000000001</v>
      </c>
      <c r="P14" s="67">
        <f>967.39+77.759</f>
        <v>1045.1489999999999</v>
      </c>
      <c r="Q14" s="67">
        <f>71075.83+5208.195</f>
        <v>76284.024999999994</v>
      </c>
      <c r="R14" s="67">
        <f>681.76-1054.989</f>
        <v>-373.22900000000004</v>
      </c>
      <c r="S14" s="67">
        <f>19138.2+603.888</f>
        <v>19742.088</v>
      </c>
      <c r="T14" s="67">
        <f>73533.44+3782.826</f>
        <v>77316.266000000003</v>
      </c>
      <c r="U14" s="67">
        <f>231632.98+11308.917</f>
        <v>242941.897</v>
      </c>
      <c r="V14" s="68">
        <f>398.84+481.049</f>
        <v>879.8889999999999</v>
      </c>
      <c r="W14" s="67">
        <f>3029.51-3.269</f>
        <v>3026.2410000000004</v>
      </c>
      <c r="X14" s="67">
        <f>785.89-315.48</f>
        <v>470.40999999999997</v>
      </c>
      <c r="Y14" s="67">
        <f>6129.16+1065.728</f>
        <v>7194.8879999999999</v>
      </c>
      <c r="Z14" s="67">
        <f>2197.48+154.972</f>
        <v>2352.4520000000002</v>
      </c>
      <c r="AA14" s="67">
        <f>16615.61-120.895</f>
        <v>16494.715</v>
      </c>
      <c r="AB14" s="67">
        <f>9060.1+559.03</f>
        <v>9619.130000000001</v>
      </c>
      <c r="AC14" s="67">
        <f>3029.82+469.641</f>
        <v>3499.4610000000002</v>
      </c>
      <c r="AD14" s="67">
        <f>105848.14+7560.245</f>
        <v>113408.38499999999</v>
      </c>
      <c r="AE14" s="67">
        <f>9560.6+93.171</f>
        <v>9653.7710000000006</v>
      </c>
      <c r="AF14" s="67">
        <f>2702.43+160.224</f>
        <v>2862.654</v>
      </c>
      <c r="AG14" s="67">
        <f>2288.43+13.023</f>
        <v>2301.453</v>
      </c>
      <c r="AH14" s="67"/>
      <c r="AI14" s="67">
        <f>1856.66-4.357</f>
        <v>1852.3030000000001</v>
      </c>
      <c r="AJ14" s="67">
        <f>1138.88-3.729</f>
        <v>1135.1510000000001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209801.34999999995</v>
      </c>
      <c r="K15" s="66"/>
      <c r="L15" s="66">
        <v>3153.86</v>
      </c>
      <c r="M15" s="66">
        <v>80389.7</v>
      </c>
      <c r="N15" s="66"/>
      <c r="O15" s="66">
        <v>2346.06</v>
      </c>
      <c r="P15" s="66">
        <v>4207.54</v>
      </c>
      <c r="Q15" s="66">
        <v>91592.17</v>
      </c>
      <c r="R15" s="66"/>
      <c r="S15" s="66">
        <v>2013.73</v>
      </c>
      <c r="T15" s="66">
        <v>-8387.7199999999993</v>
      </c>
      <c r="U15" s="66">
        <v>-5421.34</v>
      </c>
      <c r="V15" s="66"/>
      <c r="W15" s="66">
        <v>-2822.92</v>
      </c>
      <c r="X15" s="66">
        <v>63.5</v>
      </c>
      <c r="Y15" s="66">
        <v>90.63</v>
      </c>
      <c r="Z15" s="66">
        <v>91.3</v>
      </c>
      <c r="AA15" s="66">
        <v>573.61</v>
      </c>
      <c r="AB15" s="66">
        <v>750.27</v>
      </c>
      <c r="AC15" s="66">
        <v>2086.9699999999998</v>
      </c>
      <c r="AD15" s="66">
        <v>24930.3</v>
      </c>
      <c r="AE15" s="66">
        <v>8594.57</v>
      </c>
      <c r="AF15" s="66">
        <v>2747.78</v>
      </c>
      <c r="AG15" s="66">
        <v>2141.4499999999998</v>
      </c>
      <c r="AH15" s="66"/>
      <c r="AI15" s="66">
        <v>656.86</v>
      </c>
      <c r="AJ15" s="66">
        <v>3.03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1750.31</v>
      </c>
      <c r="K16" s="66"/>
      <c r="L16" s="66"/>
      <c r="M16" s="66">
        <v>1750.31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11667454.9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66596.75</v>
      </c>
      <c r="M25" s="78">
        <f t="shared" si="18"/>
        <v>1444344.02</v>
      </c>
      <c r="N25" s="56">
        <f t="shared" si="18"/>
        <v>0</v>
      </c>
      <c r="O25" s="78">
        <f t="shared" si="18"/>
        <v>234093.68</v>
      </c>
      <c r="P25" s="56">
        <f t="shared" si="18"/>
        <v>46860.78</v>
      </c>
      <c r="Q25" s="56">
        <f t="shared" si="18"/>
        <v>1733725.5899999999</v>
      </c>
      <c r="R25" s="56">
        <f t="shared" si="18"/>
        <v>40974.949999999997</v>
      </c>
      <c r="S25" s="56">
        <f t="shared" si="18"/>
        <v>558842.81000000006</v>
      </c>
      <c r="T25" s="56">
        <f t="shared" si="18"/>
        <v>456995.35</v>
      </c>
      <c r="U25" s="56">
        <f t="shared" si="18"/>
        <v>3137993.1300000004</v>
      </c>
      <c r="V25" s="56">
        <f t="shared" si="18"/>
        <v>97265.37</v>
      </c>
      <c r="W25" s="56">
        <f t="shared" si="18"/>
        <v>19509.149999999998</v>
      </c>
      <c r="X25" s="56">
        <f t="shared" si="18"/>
        <v>89915.31</v>
      </c>
      <c r="Y25" s="56">
        <f t="shared" si="18"/>
        <v>166049.91000000003</v>
      </c>
      <c r="Z25" s="56">
        <f t="shared" si="18"/>
        <v>42514.25</v>
      </c>
      <c r="AA25" s="56">
        <f t="shared" si="18"/>
        <v>402604.56</v>
      </c>
      <c r="AB25" s="78">
        <f t="shared" si="18"/>
        <v>386382.25</v>
      </c>
      <c r="AC25" s="56">
        <f t="shared" si="18"/>
        <v>176199.50999999998</v>
      </c>
      <c r="AD25" s="56">
        <f t="shared" si="18"/>
        <v>2151141.9499999997</v>
      </c>
      <c r="AE25" s="56">
        <f t="shared" si="18"/>
        <v>232400.89000000004</v>
      </c>
      <c r="AF25" s="56">
        <f t="shared" si="18"/>
        <v>72809.580000000016</v>
      </c>
      <c r="AG25" s="56">
        <f t="shared" si="18"/>
        <v>54085.279999999999</v>
      </c>
      <c r="AH25" s="56">
        <f t="shared" si="18"/>
        <v>0</v>
      </c>
      <c r="AI25" s="56">
        <f t="shared" si="18"/>
        <v>25367.759999999998</v>
      </c>
      <c r="AJ25" s="56">
        <f t="shared" si="18"/>
        <v>30782.07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4739625.1400000006</v>
      </c>
      <c r="K26" s="56">
        <f>SUM(K27,K37)</f>
        <v>0</v>
      </c>
      <c r="L26" s="56">
        <f t="shared" ref="L26:BW26" si="20">SUM(L27,L37)</f>
        <v>29499.600000000002</v>
      </c>
      <c r="M26" s="56">
        <f t="shared" si="20"/>
        <v>361055.33</v>
      </c>
      <c r="N26" s="56">
        <f t="shared" si="20"/>
        <v>0</v>
      </c>
      <c r="O26" s="56">
        <f t="shared" si="20"/>
        <v>192242.68</v>
      </c>
      <c r="P26" s="56">
        <f t="shared" si="20"/>
        <v>1759.08</v>
      </c>
      <c r="Q26" s="56">
        <f t="shared" si="20"/>
        <v>530825.19999999995</v>
      </c>
      <c r="R26" s="56">
        <f t="shared" si="20"/>
        <v>40974.949999999997</v>
      </c>
      <c r="S26" s="56">
        <f t="shared" si="20"/>
        <v>446974.12</v>
      </c>
      <c r="T26" s="56">
        <f t="shared" si="20"/>
        <v>129384</v>
      </c>
      <c r="U26" s="56">
        <f t="shared" si="20"/>
        <v>1468545.6800000002</v>
      </c>
      <c r="V26" s="56">
        <f t="shared" si="20"/>
        <v>74522.2</v>
      </c>
      <c r="W26" s="56">
        <f t="shared" si="20"/>
        <v>0</v>
      </c>
      <c r="X26" s="56">
        <f t="shared" si="20"/>
        <v>23964.63</v>
      </c>
      <c r="Y26" s="56">
        <f t="shared" si="20"/>
        <v>130992.12000000001</v>
      </c>
      <c r="Z26" s="56">
        <f t="shared" si="20"/>
        <v>0</v>
      </c>
      <c r="AA26" s="56">
        <f t="shared" si="20"/>
        <v>92539.44</v>
      </c>
      <c r="AB26" s="56">
        <f t="shared" si="20"/>
        <v>312409.21000000002</v>
      </c>
      <c r="AC26" s="56">
        <f t="shared" si="20"/>
        <v>33262.57</v>
      </c>
      <c r="AD26" s="56">
        <f t="shared" si="20"/>
        <v>753209.87</v>
      </c>
      <c r="AE26" s="56">
        <f t="shared" si="20"/>
        <v>60319.4</v>
      </c>
      <c r="AF26" s="56">
        <f t="shared" si="20"/>
        <v>19653.690000000002</v>
      </c>
      <c r="AG26" s="56">
        <f t="shared" si="20"/>
        <v>18487.73</v>
      </c>
      <c r="AH26" s="56">
        <f t="shared" si="20"/>
        <v>0</v>
      </c>
      <c r="AI26" s="56">
        <f t="shared" si="20"/>
        <v>11346.06</v>
      </c>
      <c r="AJ26" s="56">
        <f t="shared" si="20"/>
        <v>7657.58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4733423.1700000009</v>
      </c>
      <c r="K27" s="82">
        <f>SUM(K28,K35:K36)</f>
        <v>0</v>
      </c>
      <c r="L27" s="82">
        <f t="shared" ref="L27:BW27" si="23">SUM(L28,L35:L36)</f>
        <v>29499.600000000002</v>
      </c>
      <c r="M27" s="82">
        <f t="shared" si="23"/>
        <v>361055.33</v>
      </c>
      <c r="N27" s="82">
        <f t="shared" si="23"/>
        <v>0</v>
      </c>
      <c r="O27" s="82">
        <f t="shared" si="23"/>
        <v>192242.68</v>
      </c>
      <c r="P27" s="82">
        <f t="shared" si="23"/>
        <v>1759.08</v>
      </c>
      <c r="Q27" s="82">
        <f t="shared" si="23"/>
        <v>530825.19999999995</v>
      </c>
      <c r="R27" s="82">
        <f t="shared" si="23"/>
        <v>40974.949999999997</v>
      </c>
      <c r="S27" s="82">
        <f t="shared" si="23"/>
        <v>446974.12</v>
      </c>
      <c r="T27" s="82">
        <f t="shared" si="23"/>
        <v>129384</v>
      </c>
      <c r="U27" s="82">
        <f t="shared" si="23"/>
        <v>1468545.6800000002</v>
      </c>
      <c r="V27" s="82">
        <f t="shared" si="23"/>
        <v>74522.2</v>
      </c>
      <c r="W27" s="82">
        <f t="shared" si="23"/>
        <v>0</v>
      </c>
      <c r="X27" s="82">
        <f t="shared" si="23"/>
        <v>23964.63</v>
      </c>
      <c r="Y27" s="82">
        <f t="shared" si="23"/>
        <v>126809.37000000001</v>
      </c>
      <c r="Z27" s="82">
        <f t="shared" si="23"/>
        <v>0</v>
      </c>
      <c r="AA27" s="82">
        <f t="shared" si="23"/>
        <v>92539.44</v>
      </c>
      <c r="AB27" s="82">
        <f t="shared" si="23"/>
        <v>312218.72000000003</v>
      </c>
      <c r="AC27" s="82">
        <f t="shared" si="23"/>
        <v>33262.57</v>
      </c>
      <c r="AD27" s="82">
        <f t="shared" si="23"/>
        <v>751381.14</v>
      </c>
      <c r="AE27" s="82">
        <f t="shared" si="23"/>
        <v>60319.4</v>
      </c>
      <c r="AF27" s="82">
        <f t="shared" si="23"/>
        <v>19653.690000000002</v>
      </c>
      <c r="AG27" s="82">
        <f t="shared" si="23"/>
        <v>18487.73</v>
      </c>
      <c r="AH27" s="82">
        <f t="shared" si="23"/>
        <v>0</v>
      </c>
      <c r="AI27" s="82">
        <f t="shared" si="23"/>
        <v>11346.06</v>
      </c>
      <c r="AJ27" s="82">
        <f t="shared" si="23"/>
        <v>7657.58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4706132.0900000008</v>
      </c>
      <c r="K28" s="82">
        <f t="shared" ref="K28:BB28" si="25">SUM(K29:K33)</f>
        <v>0</v>
      </c>
      <c r="L28" s="82">
        <f t="shared" si="25"/>
        <v>2208.52</v>
      </c>
      <c r="M28" s="82">
        <f t="shared" si="25"/>
        <v>361055.33</v>
      </c>
      <c r="N28" s="82">
        <f t="shared" si="25"/>
        <v>0</v>
      </c>
      <c r="O28" s="82">
        <f t="shared" si="25"/>
        <v>192242.68</v>
      </c>
      <c r="P28" s="82">
        <f t="shared" si="25"/>
        <v>1759.08</v>
      </c>
      <c r="Q28" s="82">
        <f t="shared" si="25"/>
        <v>530825.19999999995</v>
      </c>
      <c r="R28" s="82">
        <f t="shared" si="25"/>
        <v>40974.949999999997</v>
      </c>
      <c r="S28" s="82">
        <f t="shared" si="25"/>
        <v>446974.12</v>
      </c>
      <c r="T28" s="82">
        <f t="shared" si="25"/>
        <v>129384</v>
      </c>
      <c r="U28" s="82">
        <f t="shared" si="25"/>
        <v>1468545.6800000002</v>
      </c>
      <c r="V28" s="82">
        <f t="shared" si="25"/>
        <v>74522.2</v>
      </c>
      <c r="W28" s="82">
        <f t="shared" si="25"/>
        <v>0</v>
      </c>
      <c r="X28" s="82">
        <f t="shared" si="25"/>
        <v>23964.63</v>
      </c>
      <c r="Y28" s="82">
        <f t="shared" si="25"/>
        <v>126809.37000000001</v>
      </c>
      <c r="Z28" s="82">
        <f t="shared" si="25"/>
        <v>0</v>
      </c>
      <c r="AA28" s="82">
        <f t="shared" si="25"/>
        <v>92539.44</v>
      </c>
      <c r="AB28" s="82">
        <f t="shared" si="25"/>
        <v>312218.72000000003</v>
      </c>
      <c r="AC28" s="82">
        <f t="shared" si="25"/>
        <v>33262.57</v>
      </c>
      <c r="AD28" s="82">
        <f t="shared" si="25"/>
        <v>751381.14</v>
      </c>
      <c r="AE28" s="82">
        <f t="shared" si="25"/>
        <v>60319.4</v>
      </c>
      <c r="AF28" s="82">
        <f t="shared" si="25"/>
        <v>19653.690000000002</v>
      </c>
      <c r="AG28" s="82">
        <f t="shared" si="25"/>
        <v>18487.73</v>
      </c>
      <c r="AH28" s="82">
        <f t="shared" si="25"/>
        <v>0</v>
      </c>
      <c r="AI28" s="82">
        <f t="shared" si="25"/>
        <v>11346.06</v>
      </c>
      <c r="AJ28" s="82">
        <f t="shared" si="25"/>
        <v>7657.58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1783585.23</v>
      </c>
      <c r="K29" s="66"/>
      <c r="L29" s="66">
        <v>496.2</v>
      </c>
      <c r="M29" s="66">
        <v>206481.24</v>
      </c>
      <c r="N29" s="66"/>
      <c r="O29" s="66">
        <v>107374.96</v>
      </c>
      <c r="P29" s="66">
        <v>1759.08</v>
      </c>
      <c r="Q29" s="66">
        <v>282965.59999999998</v>
      </c>
      <c r="R29" s="66"/>
      <c r="S29" s="66">
        <v>174699.89</v>
      </c>
      <c r="T29" s="66"/>
      <c r="U29" s="66">
        <v>350940.9</v>
      </c>
      <c r="V29" s="66">
        <v>40970.1</v>
      </c>
      <c r="W29" s="66"/>
      <c r="X29" s="66">
        <v>10348.290000000001</v>
      </c>
      <c r="Y29" s="66">
        <v>48710.69</v>
      </c>
      <c r="Z29" s="66"/>
      <c r="AA29" s="66">
        <v>23640.74</v>
      </c>
      <c r="AB29" s="66">
        <v>154488.72</v>
      </c>
      <c r="AC29" s="66"/>
      <c r="AD29" s="66">
        <v>315867.68</v>
      </c>
      <c r="AE29" s="66">
        <v>35287.870000000003</v>
      </c>
      <c r="AF29" s="66">
        <v>10989.54</v>
      </c>
      <c r="AG29" s="66">
        <v>10489.93</v>
      </c>
      <c r="AH29" s="66"/>
      <c r="AI29" s="66">
        <v>4833.6499999999996</v>
      </c>
      <c r="AJ29" s="66">
        <v>3240.15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2653694.65</v>
      </c>
      <c r="K30" s="66"/>
      <c r="L30" s="66">
        <v>742.82</v>
      </c>
      <c r="M30" s="66">
        <v>131381.13</v>
      </c>
      <c r="N30" s="66"/>
      <c r="O30" s="66">
        <v>54275.47</v>
      </c>
      <c r="P30" s="66"/>
      <c r="Q30" s="66">
        <v>180629.32</v>
      </c>
      <c r="R30" s="66"/>
      <c r="S30" s="66">
        <v>272274.23</v>
      </c>
      <c r="T30" s="66">
        <v>94443.5</v>
      </c>
      <c r="U30" s="66">
        <v>1117604.78</v>
      </c>
      <c r="V30" s="66">
        <v>33552.1</v>
      </c>
      <c r="W30" s="66"/>
      <c r="X30" s="66">
        <v>13616.34</v>
      </c>
      <c r="Y30" s="66">
        <v>71208.47</v>
      </c>
      <c r="Z30" s="66"/>
      <c r="AA30" s="66">
        <v>65033.94</v>
      </c>
      <c r="AB30" s="66">
        <v>155026.23000000001</v>
      </c>
      <c r="AC30" s="66">
        <v>1747.18</v>
      </c>
      <c r="AD30" s="66">
        <v>417945.86</v>
      </c>
      <c r="AE30" s="66">
        <v>21612.83</v>
      </c>
      <c r="AF30" s="66">
        <v>7311.7</v>
      </c>
      <c r="AG30" s="66">
        <v>7997.8</v>
      </c>
      <c r="AH30" s="66"/>
      <c r="AI30" s="66">
        <v>3517.34</v>
      </c>
      <c r="AJ30" s="66">
        <v>3773.61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128005.12</v>
      </c>
      <c r="K31" s="66"/>
      <c r="L31" s="66">
        <v>347.8</v>
      </c>
      <c r="M31" s="66">
        <v>23192.959999999999</v>
      </c>
      <c r="N31" s="66"/>
      <c r="O31" s="66">
        <v>30592.25</v>
      </c>
      <c r="P31" s="66"/>
      <c r="Q31" s="66">
        <v>47137.19</v>
      </c>
      <c r="R31" s="66"/>
      <c r="S31" s="66"/>
      <c r="T31" s="66"/>
      <c r="U31" s="66"/>
      <c r="V31" s="66"/>
      <c r="W31" s="66"/>
      <c r="X31" s="66"/>
      <c r="Y31" s="66">
        <v>6890.21</v>
      </c>
      <c r="Z31" s="66"/>
      <c r="AA31" s="66">
        <v>3864.76</v>
      </c>
      <c r="AB31" s="66">
        <v>2703.77</v>
      </c>
      <c r="AC31" s="66">
        <v>1100</v>
      </c>
      <c r="AD31" s="66">
        <v>5921</v>
      </c>
      <c r="AE31" s="66">
        <v>3418.7</v>
      </c>
      <c r="AF31" s="66">
        <v>300.98</v>
      </c>
      <c r="AG31" s="66"/>
      <c r="AH31" s="66"/>
      <c r="AI31" s="66">
        <v>1891.68</v>
      </c>
      <c r="AJ31" s="66">
        <v>643.82000000000005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140847.09</v>
      </c>
      <c r="K33" s="66"/>
      <c r="L33" s="66">
        <v>621.70000000000005</v>
      </c>
      <c r="M33" s="66"/>
      <c r="N33" s="66"/>
      <c r="O33" s="66"/>
      <c r="P33" s="66"/>
      <c r="Q33" s="66">
        <v>20093.09</v>
      </c>
      <c r="R33" s="66">
        <v>40974.949999999997</v>
      </c>
      <c r="S33" s="66"/>
      <c r="T33" s="66">
        <v>34940.5</v>
      </c>
      <c r="U33" s="66"/>
      <c r="V33" s="66"/>
      <c r="W33" s="66"/>
      <c r="X33" s="66"/>
      <c r="Y33" s="66"/>
      <c r="Z33" s="66"/>
      <c r="AA33" s="66"/>
      <c r="AB33" s="66"/>
      <c r="AC33" s="66">
        <v>30415.39</v>
      </c>
      <c r="AD33" s="66">
        <v>11646.6</v>
      </c>
      <c r="AE33" s="66"/>
      <c r="AF33" s="66">
        <v>1051.47</v>
      </c>
      <c r="AG33" s="66"/>
      <c r="AH33" s="66"/>
      <c r="AI33" s="66">
        <v>1103.3900000000001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27291.08</v>
      </c>
      <c r="K35" s="88"/>
      <c r="L35" s="88">
        <v>27291.08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6201.9699999999993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4182.75</v>
      </c>
      <c r="Z37" s="82">
        <f t="shared" si="29"/>
        <v>0</v>
      </c>
      <c r="AA37" s="82">
        <f t="shared" si="29"/>
        <v>0</v>
      </c>
      <c r="AB37" s="82">
        <f t="shared" si="29"/>
        <v>190.49</v>
      </c>
      <c r="AC37" s="82">
        <f t="shared" si="29"/>
        <v>0</v>
      </c>
      <c r="AD37" s="82">
        <f t="shared" si="29"/>
        <v>1828.73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6201.9699999999993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4182.75</v>
      </c>
      <c r="Z38" s="82">
        <f t="shared" si="31"/>
        <v>0</v>
      </c>
      <c r="AA38" s="82">
        <f t="shared" si="31"/>
        <v>0</v>
      </c>
      <c r="AB38" s="82">
        <f t="shared" si="31"/>
        <v>190.49</v>
      </c>
      <c r="AC38" s="82">
        <f t="shared" si="31"/>
        <v>0</v>
      </c>
      <c r="AD38" s="82">
        <f t="shared" si="31"/>
        <v>1828.73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6201.9699999999993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4182.75</v>
      </c>
      <c r="Z39" s="66"/>
      <c r="AA39" s="66"/>
      <c r="AB39" s="66">
        <v>190.49</v>
      </c>
      <c r="AC39" s="66"/>
      <c r="AD39" s="66">
        <v>1828.73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2404232.7300000004</v>
      </c>
      <c r="K97" s="56">
        <f>SUM(K98,K136)</f>
        <v>0</v>
      </c>
      <c r="L97" s="56">
        <f t="shared" ref="L97:BW97" si="69">SUM(L98,L136)</f>
        <v>8188.2699999999995</v>
      </c>
      <c r="M97" s="56">
        <f t="shared" si="69"/>
        <v>225361.97</v>
      </c>
      <c r="N97" s="56">
        <f t="shared" si="69"/>
        <v>0</v>
      </c>
      <c r="O97" s="56">
        <f t="shared" si="69"/>
        <v>41616.660000000003</v>
      </c>
      <c r="P97" s="56">
        <f t="shared" si="69"/>
        <v>654.33000000000004</v>
      </c>
      <c r="Q97" s="56">
        <f t="shared" si="69"/>
        <v>266315.51</v>
      </c>
      <c r="R97" s="56">
        <f t="shared" si="69"/>
        <v>0</v>
      </c>
      <c r="S97" s="56">
        <f t="shared" si="69"/>
        <v>89077.47</v>
      </c>
      <c r="T97" s="56">
        <f t="shared" si="69"/>
        <v>0</v>
      </c>
      <c r="U97" s="56">
        <f t="shared" si="69"/>
        <v>701289.13000000012</v>
      </c>
      <c r="V97" s="56">
        <f t="shared" si="69"/>
        <v>22743.17</v>
      </c>
      <c r="W97" s="56">
        <f t="shared" si="69"/>
        <v>0</v>
      </c>
      <c r="X97" s="56">
        <f t="shared" si="69"/>
        <v>29201.600000000002</v>
      </c>
      <c r="Y97" s="56">
        <f t="shared" si="69"/>
        <v>34859.720000000008</v>
      </c>
      <c r="Z97" s="56">
        <f t="shared" si="69"/>
        <v>536.33999999999992</v>
      </c>
      <c r="AA97" s="56">
        <f t="shared" si="69"/>
        <v>151950.41</v>
      </c>
      <c r="AB97" s="56">
        <f t="shared" si="69"/>
        <v>73973.039999999979</v>
      </c>
      <c r="AC97" s="56">
        <f t="shared" si="69"/>
        <v>10010.07</v>
      </c>
      <c r="AD97" s="56">
        <f t="shared" si="69"/>
        <v>673981.02999999991</v>
      </c>
      <c r="AE97" s="56">
        <f t="shared" si="69"/>
        <v>40891.960000000006</v>
      </c>
      <c r="AF97" s="56">
        <f t="shared" si="69"/>
        <v>13750.910000000002</v>
      </c>
      <c r="AG97" s="56">
        <f t="shared" si="69"/>
        <v>11012.36</v>
      </c>
      <c r="AH97" s="56">
        <f t="shared" si="69"/>
        <v>0</v>
      </c>
      <c r="AI97" s="56">
        <f t="shared" si="69"/>
        <v>4315.72</v>
      </c>
      <c r="AJ97" s="56">
        <f t="shared" si="69"/>
        <v>4503.0600000000004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2097936.1800000002</v>
      </c>
      <c r="K98" s="56">
        <f>SUM(K99,K115)</f>
        <v>0</v>
      </c>
      <c r="L98" s="56">
        <f t="shared" ref="L98:BW98" si="72">SUM(L99,L115)</f>
        <v>6982.0899999999992</v>
      </c>
      <c r="M98" s="56">
        <f t="shared" si="72"/>
        <v>175832.07</v>
      </c>
      <c r="N98" s="56">
        <f t="shared" si="72"/>
        <v>0</v>
      </c>
      <c r="O98" s="56">
        <f t="shared" si="72"/>
        <v>35100.22</v>
      </c>
      <c r="P98" s="56">
        <f t="shared" si="72"/>
        <v>654.33000000000004</v>
      </c>
      <c r="Q98" s="56">
        <f t="shared" si="72"/>
        <v>210508.25000000003</v>
      </c>
      <c r="R98" s="56">
        <f t="shared" si="72"/>
        <v>0</v>
      </c>
      <c r="S98" s="56">
        <f t="shared" si="72"/>
        <v>65398.86</v>
      </c>
      <c r="T98" s="56">
        <f t="shared" si="72"/>
        <v>0</v>
      </c>
      <c r="U98" s="56">
        <f t="shared" si="72"/>
        <v>547265.32000000007</v>
      </c>
      <c r="V98" s="56">
        <f t="shared" si="72"/>
        <v>22743.17</v>
      </c>
      <c r="W98" s="56">
        <f t="shared" si="72"/>
        <v>0</v>
      </c>
      <c r="X98" s="56">
        <f t="shared" si="72"/>
        <v>29201.600000000002</v>
      </c>
      <c r="Y98" s="56">
        <f t="shared" si="72"/>
        <v>34859.720000000008</v>
      </c>
      <c r="Z98" s="56">
        <f t="shared" si="72"/>
        <v>536.33999999999992</v>
      </c>
      <c r="AA98" s="56">
        <f t="shared" si="72"/>
        <v>149567.67000000001</v>
      </c>
      <c r="AB98" s="56">
        <f t="shared" si="72"/>
        <v>73235.809999999983</v>
      </c>
      <c r="AC98" s="56">
        <f t="shared" si="72"/>
        <v>10010.07</v>
      </c>
      <c r="AD98" s="56">
        <f t="shared" si="72"/>
        <v>671156.33</v>
      </c>
      <c r="AE98" s="56">
        <f t="shared" si="72"/>
        <v>35215.140000000007</v>
      </c>
      <c r="AF98" s="56">
        <f t="shared" si="72"/>
        <v>11919.960000000001</v>
      </c>
      <c r="AG98" s="56">
        <f t="shared" si="72"/>
        <v>9436.07</v>
      </c>
      <c r="AH98" s="56">
        <f t="shared" si="72"/>
        <v>0</v>
      </c>
      <c r="AI98" s="56">
        <f t="shared" si="72"/>
        <v>3810.1</v>
      </c>
      <c r="AJ98" s="56">
        <f t="shared" si="72"/>
        <v>4503.0600000000004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1924374.07</v>
      </c>
      <c r="K99" s="56">
        <f>SUM(K100,K105,K110)</f>
        <v>0</v>
      </c>
      <c r="L99" s="56">
        <f t="shared" ref="L99:BW99" si="74">SUM(L100,L105,L110)</f>
        <v>6845.5399999999991</v>
      </c>
      <c r="M99" s="56">
        <f t="shared" si="74"/>
        <v>148606.75</v>
      </c>
      <c r="N99" s="56">
        <f t="shared" si="74"/>
        <v>0</v>
      </c>
      <c r="O99" s="56">
        <f t="shared" si="74"/>
        <v>32809.61</v>
      </c>
      <c r="P99" s="56">
        <f t="shared" si="74"/>
        <v>654.33000000000004</v>
      </c>
      <c r="Q99" s="56">
        <f t="shared" si="74"/>
        <v>194103.80000000002</v>
      </c>
      <c r="R99" s="56">
        <f t="shared" si="74"/>
        <v>0</v>
      </c>
      <c r="S99" s="56">
        <f t="shared" si="74"/>
        <v>51755.45</v>
      </c>
      <c r="T99" s="56">
        <f t="shared" si="74"/>
        <v>0</v>
      </c>
      <c r="U99" s="56">
        <f t="shared" si="74"/>
        <v>461551.69</v>
      </c>
      <c r="V99" s="56">
        <f t="shared" si="74"/>
        <v>22664.3</v>
      </c>
      <c r="W99" s="56">
        <f t="shared" si="74"/>
        <v>0</v>
      </c>
      <c r="X99" s="56">
        <f t="shared" si="74"/>
        <v>29028.13</v>
      </c>
      <c r="Y99" s="56">
        <f t="shared" si="74"/>
        <v>33392.580000000009</v>
      </c>
      <c r="Z99" s="56">
        <f t="shared" si="74"/>
        <v>121.88999999999999</v>
      </c>
      <c r="AA99" s="56">
        <f t="shared" si="74"/>
        <v>137230.23000000001</v>
      </c>
      <c r="AB99" s="56">
        <f t="shared" si="74"/>
        <v>71918.049999999988</v>
      </c>
      <c r="AC99" s="56">
        <f t="shared" si="74"/>
        <v>10010.07</v>
      </c>
      <c r="AD99" s="56">
        <f t="shared" si="74"/>
        <v>659949.79999999993</v>
      </c>
      <c r="AE99" s="56">
        <f t="shared" si="74"/>
        <v>34581.990000000005</v>
      </c>
      <c r="AF99" s="56">
        <f t="shared" si="74"/>
        <v>11668.93</v>
      </c>
      <c r="AG99" s="56">
        <f t="shared" si="74"/>
        <v>9236.8799999999992</v>
      </c>
      <c r="AH99" s="56">
        <f t="shared" si="74"/>
        <v>0</v>
      </c>
      <c r="AI99" s="56">
        <f t="shared" si="74"/>
        <v>3740.99</v>
      </c>
      <c r="AJ99" s="56">
        <f t="shared" si="74"/>
        <v>4503.0600000000004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1283402.9500000002</v>
      </c>
      <c r="K100" s="82">
        <f>SUM(K101:K104)</f>
        <v>0</v>
      </c>
      <c r="L100" s="82">
        <f t="shared" ref="L100:BW100" si="76">SUM(L101:L104)</f>
        <v>3265.4599999999996</v>
      </c>
      <c r="M100" s="82">
        <f t="shared" si="76"/>
        <v>86825.24</v>
      </c>
      <c r="N100" s="82">
        <f t="shared" si="76"/>
        <v>0</v>
      </c>
      <c r="O100" s="82">
        <f t="shared" si="76"/>
        <v>9968.0499999999993</v>
      </c>
      <c r="P100" s="82">
        <f t="shared" si="76"/>
        <v>0</v>
      </c>
      <c r="Q100" s="82">
        <f t="shared" si="76"/>
        <v>112265.57</v>
      </c>
      <c r="R100" s="82">
        <f t="shared" si="76"/>
        <v>0</v>
      </c>
      <c r="S100" s="82">
        <f t="shared" si="76"/>
        <v>50357.45</v>
      </c>
      <c r="T100" s="82">
        <f t="shared" si="76"/>
        <v>0</v>
      </c>
      <c r="U100" s="82">
        <f t="shared" si="76"/>
        <v>453201.82999999996</v>
      </c>
      <c r="V100" s="82">
        <f t="shared" si="76"/>
        <v>12045.11</v>
      </c>
      <c r="W100" s="82">
        <f t="shared" si="76"/>
        <v>0</v>
      </c>
      <c r="X100" s="82">
        <f t="shared" si="76"/>
        <v>17553.900000000001</v>
      </c>
      <c r="Y100" s="82">
        <f t="shared" si="76"/>
        <v>23880.54</v>
      </c>
      <c r="Z100" s="82">
        <f t="shared" si="76"/>
        <v>0</v>
      </c>
      <c r="AA100" s="82">
        <f t="shared" si="76"/>
        <v>87994.95</v>
      </c>
      <c r="AB100" s="82">
        <f t="shared" si="76"/>
        <v>40142.449999999997</v>
      </c>
      <c r="AC100" s="82">
        <f t="shared" si="76"/>
        <v>3030.6600000000003</v>
      </c>
      <c r="AD100" s="82">
        <f t="shared" si="76"/>
        <v>355076.23</v>
      </c>
      <c r="AE100" s="82">
        <f t="shared" si="76"/>
        <v>14536.84</v>
      </c>
      <c r="AF100" s="82">
        <f t="shared" si="76"/>
        <v>5231.9799999999996</v>
      </c>
      <c r="AG100" s="82">
        <f t="shared" si="76"/>
        <v>3589.8399999999997</v>
      </c>
      <c r="AH100" s="82">
        <f t="shared" si="76"/>
        <v>0</v>
      </c>
      <c r="AI100" s="82">
        <f>SUM(AI101:AI104)</f>
        <v>1585.5800000000002</v>
      </c>
      <c r="AJ100" s="82">
        <f>SUM(AJ101:AJ104)</f>
        <v>2851.27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991072.57</v>
      </c>
      <c r="K101" s="66"/>
      <c r="L101" s="66">
        <v>1943.95</v>
      </c>
      <c r="M101" s="66">
        <v>61158.16</v>
      </c>
      <c r="N101" s="66"/>
      <c r="O101" s="66">
        <v>6184.41</v>
      </c>
      <c r="P101" s="66"/>
      <c r="Q101" s="66">
        <v>76407.320000000007</v>
      </c>
      <c r="R101" s="66"/>
      <c r="S101" s="66">
        <v>42391.74</v>
      </c>
      <c r="T101" s="66"/>
      <c r="U101" s="66">
        <v>389058.97</v>
      </c>
      <c r="V101" s="66">
        <v>7171.7</v>
      </c>
      <c r="W101" s="66"/>
      <c r="X101" s="66">
        <v>13278.92</v>
      </c>
      <c r="Y101" s="66">
        <v>11978.04</v>
      </c>
      <c r="Z101" s="66"/>
      <c r="AA101" s="66">
        <v>62447.21</v>
      </c>
      <c r="AB101" s="66">
        <v>29590.61</v>
      </c>
      <c r="AC101" s="66">
        <v>2503.5500000000002</v>
      </c>
      <c r="AD101" s="66">
        <v>264078.46999999997</v>
      </c>
      <c r="AE101" s="66">
        <v>12788.09</v>
      </c>
      <c r="AF101" s="66">
        <v>4484.46</v>
      </c>
      <c r="AG101" s="66">
        <v>3068.02</v>
      </c>
      <c r="AH101" s="66"/>
      <c r="AI101" s="66">
        <v>1112.19</v>
      </c>
      <c r="AJ101" s="66">
        <v>1426.76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248337.46999999997</v>
      </c>
      <c r="K102" s="66"/>
      <c r="L102" s="66">
        <v>1121.8699999999999</v>
      </c>
      <c r="M102" s="66">
        <v>21672</v>
      </c>
      <c r="N102" s="66"/>
      <c r="O102" s="66">
        <v>2139.98</v>
      </c>
      <c r="P102" s="66"/>
      <c r="Q102" s="66">
        <v>31208.86</v>
      </c>
      <c r="R102" s="66"/>
      <c r="S102" s="66">
        <v>3648.39</v>
      </c>
      <c r="T102" s="66"/>
      <c r="U102" s="66">
        <v>50762.5</v>
      </c>
      <c r="V102" s="66">
        <v>4479.8900000000003</v>
      </c>
      <c r="W102" s="66"/>
      <c r="X102" s="66">
        <v>4274.9799999999996</v>
      </c>
      <c r="Y102" s="66">
        <v>10572.45</v>
      </c>
      <c r="Z102" s="66"/>
      <c r="AA102" s="66">
        <v>23421.79</v>
      </c>
      <c r="AB102" s="66">
        <v>9604.2000000000007</v>
      </c>
      <c r="AC102" s="66">
        <v>436.15</v>
      </c>
      <c r="AD102" s="66">
        <v>81998.16</v>
      </c>
      <c r="AE102" s="66">
        <v>727.05</v>
      </c>
      <c r="AF102" s="66">
        <v>360.33</v>
      </c>
      <c r="AG102" s="66">
        <v>207.76</v>
      </c>
      <c r="AH102" s="66"/>
      <c r="AI102" s="66">
        <v>349.96</v>
      </c>
      <c r="AJ102" s="66">
        <v>1351.15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43992.909999999996</v>
      </c>
      <c r="K103" s="66"/>
      <c r="L103" s="66">
        <v>199.64</v>
      </c>
      <c r="M103" s="66">
        <v>3995.08</v>
      </c>
      <c r="N103" s="66"/>
      <c r="O103" s="66">
        <v>1643.66</v>
      </c>
      <c r="P103" s="66"/>
      <c r="Q103" s="66">
        <v>4649.3900000000003</v>
      </c>
      <c r="R103" s="66"/>
      <c r="S103" s="66">
        <v>4317.32</v>
      </c>
      <c r="T103" s="66"/>
      <c r="U103" s="66">
        <v>13380.36</v>
      </c>
      <c r="V103" s="66">
        <v>393.52</v>
      </c>
      <c r="W103" s="66"/>
      <c r="X103" s="66"/>
      <c r="Y103" s="66">
        <v>1330.05</v>
      </c>
      <c r="Z103" s="66"/>
      <c r="AA103" s="66">
        <v>2125.9499999999998</v>
      </c>
      <c r="AB103" s="66">
        <v>947.64</v>
      </c>
      <c r="AC103" s="66">
        <v>90.96</v>
      </c>
      <c r="AD103" s="66">
        <v>8999.6</v>
      </c>
      <c r="AE103" s="66">
        <v>1021.7</v>
      </c>
      <c r="AF103" s="66">
        <v>387.19</v>
      </c>
      <c r="AG103" s="66">
        <v>314.06</v>
      </c>
      <c r="AH103" s="66"/>
      <c r="AI103" s="66">
        <v>123.43</v>
      </c>
      <c r="AJ103" s="66">
        <v>73.36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589485.75</v>
      </c>
      <c r="K105" s="82">
        <f t="shared" ref="K105:BV105" si="78">SUM(K106:K109)</f>
        <v>0</v>
      </c>
      <c r="L105" s="82">
        <f t="shared" si="78"/>
        <v>3580.08</v>
      </c>
      <c r="M105" s="82">
        <f t="shared" si="78"/>
        <v>61781.509999999995</v>
      </c>
      <c r="N105" s="82">
        <f t="shared" si="78"/>
        <v>0</v>
      </c>
      <c r="O105" s="82">
        <f t="shared" si="78"/>
        <v>22841.559999999998</v>
      </c>
      <c r="P105" s="82">
        <f t="shared" si="78"/>
        <v>654.33000000000004</v>
      </c>
      <c r="Q105" s="82">
        <f t="shared" si="78"/>
        <v>81838.23000000001</v>
      </c>
      <c r="R105" s="82">
        <f t="shared" si="78"/>
        <v>0</v>
      </c>
      <c r="S105" s="82">
        <f t="shared" si="78"/>
        <v>1398</v>
      </c>
      <c r="T105" s="82">
        <f t="shared" si="78"/>
        <v>0</v>
      </c>
      <c r="U105" s="82">
        <f t="shared" si="78"/>
        <v>5018.46</v>
      </c>
      <c r="V105" s="82">
        <f t="shared" si="78"/>
        <v>10619.189999999999</v>
      </c>
      <c r="W105" s="82">
        <f t="shared" si="78"/>
        <v>0</v>
      </c>
      <c r="X105" s="82">
        <f t="shared" si="78"/>
        <v>11474.23</v>
      </c>
      <c r="Y105" s="82">
        <f t="shared" si="78"/>
        <v>8955.8100000000013</v>
      </c>
      <c r="Z105" s="82">
        <f t="shared" si="78"/>
        <v>0</v>
      </c>
      <c r="AA105" s="82">
        <f t="shared" si="78"/>
        <v>39989.65</v>
      </c>
      <c r="AB105" s="82">
        <f t="shared" si="78"/>
        <v>28604.699999999997</v>
      </c>
      <c r="AC105" s="82">
        <f t="shared" si="78"/>
        <v>6080.82</v>
      </c>
      <c r="AD105" s="82">
        <f t="shared" si="78"/>
        <v>270723.44</v>
      </c>
      <c r="AE105" s="82">
        <f t="shared" si="78"/>
        <v>20045.150000000001</v>
      </c>
      <c r="AF105" s="82">
        <f t="shared" si="78"/>
        <v>6436.95</v>
      </c>
      <c r="AG105" s="82">
        <f t="shared" si="78"/>
        <v>5647.04</v>
      </c>
      <c r="AH105" s="82">
        <f t="shared" si="78"/>
        <v>0</v>
      </c>
      <c r="AI105" s="82">
        <f t="shared" si="78"/>
        <v>2155.41</v>
      </c>
      <c r="AJ105" s="82">
        <f t="shared" si="78"/>
        <v>1641.19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197401.12000000002</v>
      </c>
      <c r="K106" s="66"/>
      <c r="L106" s="66">
        <v>971.15</v>
      </c>
      <c r="M106" s="66">
        <v>21305.84</v>
      </c>
      <c r="N106" s="66"/>
      <c r="O106" s="66">
        <v>3412.83</v>
      </c>
      <c r="P106" s="66"/>
      <c r="Q106" s="66">
        <v>24922.07</v>
      </c>
      <c r="R106" s="66"/>
      <c r="S106" s="66"/>
      <c r="T106" s="66"/>
      <c r="U106" s="66"/>
      <c r="V106" s="66">
        <v>4545.58</v>
      </c>
      <c r="W106" s="66"/>
      <c r="X106" s="66">
        <v>5550</v>
      </c>
      <c r="Y106" s="66">
        <v>4083.16</v>
      </c>
      <c r="Z106" s="66"/>
      <c r="AA106" s="66">
        <v>23157.95</v>
      </c>
      <c r="AB106" s="66">
        <v>9149.3700000000008</v>
      </c>
      <c r="AC106" s="66">
        <v>1884.63</v>
      </c>
      <c r="AD106" s="66">
        <v>88723.37</v>
      </c>
      <c r="AE106" s="66">
        <v>5968.17</v>
      </c>
      <c r="AF106" s="66">
        <v>1705.33</v>
      </c>
      <c r="AG106" s="66">
        <v>1289.1199999999999</v>
      </c>
      <c r="AH106" s="66"/>
      <c r="AI106" s="66">
        <v>438.85</v>
      </c>
      <c r="AJ106" s="66">
        <v>293.7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320569.36</v>
      </c>
      <c r="K107" s="66"/>
      <c r="L107" s="66">
        <v>2254.39</v>
      </c>
      <c r="M107" s="66">
        <v>32835.03</v>
      </c>
      <c r="N107" s="66"/>
      <c r="O107" s="66">
        <v>15109.63</v>
      </c>
      <c r="P107" s="66">
        <v>654.33000000000004</v>
      </c>
      <c r="Q107" s="66">
        <v>48188.75</v>
      </c>
      <c r="R107" s="66"/>
      <c r="S107" s="66"/>
      <c r="T107" s="66"/>
      <c r="U107" s="66"/>
      <c r="V107" s="66">
        <v>4937.7299999999996</v>
      </c>
      <c r="W107" s="66"/>
      <c r="X107" s="66">
        <v>4416.3999999999996</v>
      </c>
      <c r="Y107" s="66">
        <v>3656.61</v>
      </c>
      <c r="Z107" s="66"/>
      <c r="AA107" s="66">
        <v>12407.96</v>
      </c>
      <c r="AB107" s="66">
        <v>16920.3</v>
      </c>
      <c r="AC107" s="66">
        <v>3620.61</v>
      </c>
      <c r="AD107" s="66">
        <v>154125.48000000001</v>
      </c>
      <c r="AE107" s="66">
        <v>11343.02</v>
      </c>
      <c r="AF107" s="66">
        <v>3913.59</v>
      </c>
      <c r="AG107" s="66">
        <v>3608.01</v>
      </c>
      <c r="AH107" s="66"/>
      <c r="AI107" s="66">
        <v>1459.67</v>
      </c>
      <c r="AJ107" s="66">
        <v>1117.8499999999999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71515.27</v>
      </c>
      <c r="K108" s="66"/>
      <c r="L108" s="66">
        <v>354.54</v>
      </c>
      <c r="M108" s="66">
        <v>7640.64</v>
      </c>
      <c r="N108" s="66"/>
      <c r="O108" s="66">
        <v>4319.1000000000004</v>
      </c>
      <c r="P108" s="66"/>
      <c r="Q108" s="66">
        <v>8727.41</v>
      </c>
      <c r="R108" s="66"/>
      <c r="S108" s="66">
        <v>1398</v>
      </c>
      <c r="T108" s="66"/>
      <c r="U108" s="66">
        <v>5018.46</v>
      </c>
      <c r="V108" s="66">
        <v>1135.8800000000001</v>
      </c>
      <c r="W108" s="66"/>
      <c r="X108" s="66">
        <v>1507.83</v>
      </c>
      <c r="Y108" s="66">
        <v>1216.04</v>
      </c>
      <c r="Z108" s="66"/>
      <c r="AA108" s="66">
        <v>4423.74</v>
      </c>
      <c r="AB108" s="66">
        <v>2535.0300000000002</v>
      </c>
      <c r="AC108" s="66">
        <v>575.58000000000004</v>
      </c>
      <c r="AD108" s="66">
        <v>27874.59</v>
      </c>
      <c r="AE108" s="66">
        <v>2733.96</v>
      </c>
      <c r="AF108" s="66">
        <v>818.03</v>
      </c>
      <c r="AG108" s="66">
        <v>749.91</v>
      </c>
      <c r="AH108" s="66"/>
      <c r="AI108" s="66">
        <v>256.89</v>
      </c>
      <c r="AJ108" s="66">
        <v>229.64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51485.37</v>
      </c>
      <c r="K110" s="82">
        <f t="shared" ref="K110:BV110" si="80">SUM(K111:K114)</f>
        <v>0</v>
      </c>
      <c r="L110" s="82">
        <f t="shared" si="80"/>
        <v>0</v>
      </c>
      <c r="M110" s="82">
        <f t="shared" si="80"/>
        <v>0</v>
      </c>
      <c r="N110" s="82">
        <f t="shared" si="80"/>
        <v>0</v>
      </c>
      <c r="O110" s="82">
        <f t="shared" si="80"/>
        <v>0</v>
      </c>
      <c r="P110" s="82">
        <f t="shared" si="80"/>
        <v>0</v>
      </c>
      <c r="Q110" s="82">
        <f t="shared" si="80"/>
        <v>0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3331.4</v>
      </c>
      <c r="V110" s="82">
        <f t="shared" si="80"/>
        <v>0</v>
      </c>
      <c r="W110" s="82">
        <f t="shared" si="80"/>
        <v>0</v>
      </c>
      <c r="X110" s="82">
        <f t="shared" si="80"/>
        <v>0</v>
      </c>
      <c r="Y110" s="82">
        <f t="shared" si="80"/>
        <v>556.23</v>
      </c>
      <c r="Z110" s="82">
        <f t="shared" si="80"/>
        <v>121.88999999999999</v>
      </c>
      <c r="AA110" s="82">
        <f t="shared" si="80"/>
        <v>9245.6299999999992</v>
      </c>
      <c r="AB110" s="82">
        <f t="shared" si="80"/>
        <v>3170.9</v>
      </c>
      <c r="AC110" s="82">
        <f t="shared" si="80"/>
        <v>898.59</v>
      </c>
      <c r="AD110" s="82">
        <f t="shared" si="80"/>
        <v>34150.130000000005</v>
      </c>
      <c r="AE110" s="82">
        <f t="shared" si="80"/>
        <v>0</v>
      </c>
      <c r="AF110" s="82">
        <f t="shared" si="80"/>
        <v>0</v>
      </c>
      <c r="AG110" s="82">
        <f t="shared" si="80"/>
        <v>0</v>
      </c>
      <c r="AH110" s="82">
        <f t="shared" si="80"/>
        <v>0</v>
      </c>
      <c r="AI110" s="82">
        <f t="shared" si="80"/>
        <v>0</v>
      </c>
      <c r="AJ110" s="82">
        <f t="shared" si="80"/>
        <v>10.6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21218.550000000003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>
        <v>109.71</v>
      </c>
      <c r="AA111" s="66">
        <v>5521.54</v>
      </c>
      <c r="AB111" s="66">
        <v>1302.46</v>
      </c>
      <c r="AC111" s="66">
        <v>284.64</v>
      </c>
      <c r="AD111" s="66">
        <v>14000.2</v>
      </c>
      <c r="AE111" s="66"/>
      <c r="AF111" s="66"/>
      <c r="AG111" s="66"/>
      <c r="AH111" s="66"/>
      <c r="AI111" s="66"/>
      <c r="AJ111" s="66">
        <v>0</v>
      </c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29283.239999999998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3331.4</v>
      </c>
      <c r="V112" s="66"/>
      <c r="W112" s="66"/>
      <c r="X112" s="66"/>
      <c r="Y112" s="66">
        <v>456.71</v>
      </c>
      <c r="Z112" s="66"/>
      <c r="AA112" s="66">
        <v>2852.21</v>
      </c>
      <c r="AB112" s="66">
        <v>1868.44</v>
      </c>
      <c r="AC112" s="66">
        <v>613.95000000000005</v>
      </c>
      <c r="AD112" s="66">
        <v>20149.93</v>
      </c>
      <c r="AE112" s="66"/>
      <c r="AF112" s="66"/>
      <c r="AG112" s="66"/>
      <c r="AH112" s="66"/>
      <c r="AI112" s="66"/>
      <c r="AJ112" s="66">
        <v>10.6</v>
      </c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983.57999999999993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99.52</v>
      </c>
      <c r="Z113" s="66">
        <v>12.18</v>
      </c>
      <c r="AA113" s="66">
        <v>871.88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173562.11000000002</v>
      </c>
      <c r="K115" s="56">
        <f>SUM(K116,K121,K126,K131)</f>
        <v>0</v>
      </c>
      <c r="L115" s="56">
        <f t="shared" ref="L115:BW115" si="82">SUM(L116,L121,L126,L131)</f>
        <v>136.54999999999998</v>
      </c>
      <c r="M115" s="56">
        <f t="shared" si="82"/>
        <v>27225.32</v>
      </c>
      <c r="N115" s="56">
        <f t="shared" si="82"/>
        <v>0</v>
      </c>
      <c r="O115" s="56">
        <f t="shared" si="82"/>
        <v>2290.61</v>
      </c>
      <c r="P115" s="56">
        <f t="shared" si="82"/>
        <v>0</v>
      </c>
      <c r="Q115" s="56">
        <f t="shared" si="82"/>
        <v>16404.45</v>
      </c>
      <c r="R115" s="56">
        <f t="shared" si="82"/>
        <v>0</v>
      </c>
      <c r="S115" s="56">
        <f t="shared" si="82"/>
        <v>13643.41</v>
      </c>
      <c r="T115" s="56">
        <f t="shared" si="82"/>
        <v>0</v>
      </c>
      <c r="U115" s="56">
        <f t="shared" si="82"/>
        <v>85713.63</v>
      </c>
      <c r="V115" s="56">
        <f t="shared" si="82"/>
        <v>78.87</v>
      </c>
      <c r="W115" s="56">
        <f t="shared" si="82"/>
        <v>0</v>
      </c>
      <c r="X115" s="56">
        <f t="shared" si="82"/>
        <v>173.47</v>
      </c>
      <c r="Y115" s="56">
        <f t="shared" si="82"/>
        <v>1467.1399999999999</v>
      </c>
      <c r="Z115" s="56">
        <f t="shared" si="82"/>
        <v>414.45</v>
      </c>
      <c r="AA115" s="56">
        <f t="shared" si="82"/>
        <v>12337.439999999999</v>
      </c>
      <c r="AB115" s="56">
        <f t="shared" si="82"/>
        <v>1317.76</v>
      </c>
      <c r="AC115" s="56">
        <f t="shared" si="82"/>
        <v>0</v>
      </c>
      <c r="AD115" s="56">
        <f t="shared" si="82"/>
        <v>11206.529999999999</v>
      </c>
      <c r="AE115" s="56">
        <f t="shared" si="82"/>
        <v>633.15</v>
      </c>
      <c r="AF115" s="56">
        <f t="shared" si="82"/>
        <v>251.03</v>
      </c>
      <c r="AG115" s="56">
        <f t="shared" si="82"/>
        <v>199.19</v>
      </c>
      <c r="AH115" s="56">
        <f t="shared" si="82"/>
        <v>0</v>
      </c>
      <c r="AI115" s="56">
        <f t="shared" si="82"/>
        <v>69.11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90497.930000000008</v>
      </c>
      <c r="K116" s="82">
        <f>SUM(K117:K120)</f>
        <v>0</v>
      </c>
      <c r="L116" s="82">
        <f t="shared" ref="L116:BW116" si="84">SUM(L117:L120)</f>
        <v>129.07</v>
      </c>
      <c r="M116" s="82">
        <f t="shared" si="84"/>
        <v>5509.75</v>
      </c>
      <c r="N116" s="82">
        <f t="shared" si="84"/>
        <v>0</v>
      </c>
      <c r="O116" s="82">
        <f t="shared" si="84"/>
        <v>860.81</v>
      </c>
      <c r="P116" s="82">
        <f t="shared" si="84"/>
        <v>0</v>
      </c>
      <c r="Q116" s="82">
        <f t="shared" si="84"/>
        <v>4906.7</v>
      </c>
      <c r="R116" s="82">
        <f t="shared" si="84"/>
        <v>0</v>
      </c>
      <c r="S116" s="82">
        <f t="shared" si="84"/>
        <v>8109.97</v>
      </c>
      <c r="T116" s="82">
        <f t="shared" si="84"/>
        <v>0</v>
      </c>
      <c r="U116" s="82">
        <f t="shared" si="84"/>
        <v>57622.22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3838.13</v>
      </c>
      <c r="AB116" s="82">
        <f t="shared" si="84"/>
        <v>836.88</v>
      </c>
      <c r="AC116" s="82">
        <f t="shared" si="84"/>
        <v>0</v>
      </c>
      <c r="AD116" s="82">
        <f t="shared" si="84"/>
        <v>7531.92</v>
      </c>
      <c r="AE116" s="82">
        <f t="shared" si="84"/>
        <v>633.15</v>
      </c>
      <c r="AF116" s="82">
        <f t="shared" si="84"/>
        <v>251.03</v>
      </c>
      <c r="AG116" s="82">
        <f t="shared" si="84"/>
        <v>199.19</v>
      </c>
      <c r="AH116" s="82">
        <f t="shared" si="84"/>
        <v>0</v>
      </c>
      <c r="AI116" s="82">
        <f t="shared" si="84"/>
        <v>69.11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52880.639999999992</v>
      </c>
      <c r="K117" s="66"/>
      <c r="L117" s="66"/>
      <c r="M117" s="66">
        <v>1293.1199999999999</v>
      </c>
      <c r="N117" s="66"/>
      <c r="O117" s="66"/>
      <c r="P117" s="66"/>
      <c r="Q117" s="66"/>
      <c r="R117" s="66"/>
      <c r="S117" s="66">
        <v>6543.47</v>
      </c>
      <c r="T117" s="66"/>
      <c r="U117" s="66">
        <v>36675.25</v>
      </c>
      <c r="V117" s="66"/>
      <c r="W117" s="66"/>
      <c r="X117" s="66"/>
      <c r="Y117" s="66"/>
      <c r="Z117" s="66"/>
      <c r="AA117" s="66"/>
      <c r="AB117" s="66">
        <v>836.88</v>
      </c>
      <c r="AC117" s="66"/>
      <c r="AD117" s="66">
        <v>7531.92</v>
      </c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36639.640000000007</v>
      </c>
      <c r="K118" s="66"/>
      <c r="L118" s="66">
        <v>129.07</v>
      </c>
      <c r="M118" s="66">
        <v>4216.63</v>
      </c>
      <c r="N118" s="66"/>
      <c r="O118" s="66">
        <v>860.81</v>
      </c>
      <c r="P118" s="66"/>
      <c r="Q118" s="66">
        <v>4906.7</v>
      </c>
      <c r="R118" s="66"/>
      <c r="S118" s="66">
        <v>1566.5</v>
      </c>
      <c r="T118" s="66"/>
      <c r="U118" s="66">
        <v>20946.97</v>
      </c>
      <c r="V118" s="66"/>
      <c r="W118" s="66"/>
      <c r="X118" s="66"/>
      <c r="Y118" s="66"/>
      <c r="Z118" s="66"/>
      <c r="AA118" s="66">
        <v>2860.48</v>
      </c>
      <c r="AB118" s="66"/>
      <c r="AC118" s="66"/>
      <c r="AD118" s="66"/>
      <c r="AE118" s="66">
        <v>633.15</v>
      </c>
      <c r="AF118" s="66">
        <v>251.03</v>
      </c>
      <c r="AG118" s="66">
        <v>199.19</v>
      </c>
      <c r="AH118" s="66"/>
      <c r="AI118" s="66">
        <v>69.11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977.65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977.65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82488.3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21293.5</v>
      </c>
      <c r="N121" s="82">
        <f t="shared" si="86"/>
        <v>0</v>
      </c>
      <c r="O121" s="82">
        <f t="shared" si="86"/>
        <v>1410.8000000000002</v>
      </c>
      <c r="P121" s="82">
        <f t="shared" si="86"/>
        <v>0</v>
      </c>
      <c r="Q121" s="82">
        <f t="shared" si="86"/>
        <v>11370.42</v>
      </c>
      <c r="R121" s="82">
        <f t="shared" si="86"/>
        <v>0</v>
      </c>
      <c r="S121" s="82">
        <f t="shared" si="86"/>
        <v>5533.44</v>
      </c>
      <c r="T121" s="82">
        <f t="shared" si="86"/>
        <v>0</v>
      </c>
      <c r="U121" s="82">
        <f t="shared" si="86"/>
        <v>28091.41</v>
      </c>
      <c r="V121" s="82">
        <f t="shared" si="86"/>
        <v>78.87</v>
      </c>
      <c r="W121" s="82">
        <f t="shared" si="86"/>
        <v>0</v>
      </c>
      <c r="X121" s="82">
        <f t="shared" si="86"/>
        <v>173.47</v>
      </c>
      <c r="Y121" s="82">
        <f t="shared" si="86"/>
        <v>1467.1399999999999</v>
      </c>
      <c r="Z121" s="82">
        <f t="shared" si="86"/>
        <v>414.45</v>
      </c>
      <c r="AA121" s="82">
        <f t="shared" si="86"/>
        <v>8499.31</v>
      </c>
      <c r="AB121" s="82">
        <f t="shared" si="86"/>
        <v>480.88</v>
      </c>
      <c r="AC121" s="82">
        <f t="shared" si="86"/>
        <v>0</v>
      </c>
      <c r="AD121" s="82">
        <f t="shared" si="86"/>
        <v>3674.6099999999997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23379.54</v>
      </c>
      <c r="K122" s="66"/>
      <c r="L122" s="66"/>
      <c r="M122" s="66">
        <v>13360.72</v>
      </c>
      <c r="N122" s="66"/>
      <c r="O122" s="66">
        <v>641.20000000000005</v>
      </c>
      <c r="P122" s="66"/>
      <c r="Q122" s="66">
        <v>4296.03</v>
      </c>
      <c r="R122" s="66"/>
      <c r="S122" s="66"/>
      <c r="T122" s="66"/>
      <c r="U122" s="66"/>
      <c r="V122" s="66">
        <v>78.87</v>
      </c>
      <c r="W122" s="66"/>
      <c r="X122" s="66">
        <v>78.87</v>
      </c>
      <c r="Y122" s="66">
        <v>792.02</v>
      </c>
      <c r="Z122" s="66"/>
      <c r="AA122" s="66">
        <v>3965.43</v>
      </c>
      <c r="AB122" s="66">
        <v>83.2</v>
      </c>
      <c r="AC122" s="66"/>
      <c r="AD122" s="66">
        <v>83.2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43331.989999999991</v>
      </c>
      <c r="K123" s="66"/>
      <c r="L123" s="66"/>
      <c r="M123" s="66"/>
      <c r="N123" s="66"/>
      <c r="O123" s="66"/>
      <c r="P123" s="66"/>
      <c r="Q123" s="66"/>
      <c r="R123" s="66"/>
      <c r="S123" s="66">
        <v>5533.44</v>
      </c>
      <c r="T123" s="66"/>
      <c r="U123" s="66">
        <v>28091.41</v>
      </c>
      <c r="V123" s="66"/>
      <c r="W123" s="66"/>
      <c r="X123" s="66">
        <v>94.6</v>
      </c>
      <c r="Y123" s="66">
        <v>675.12</v>
      </c>
      <c r="Z123" s="66">
        <v>414.45</v>
      </c>
      <c r="AA123" s="66">
        <v>4533.88</v>
      </c>
      <c r="AB123" s="66">
        <v>397.68</v>
      </c>
      <c r="AC123" s="66"/>
      <c r="AD123" s="66">
        <v>3591.41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1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15776.77</v>
      </c>
      <c r="K124" s="66"/>
      <c r="L124" s="66"/>
      <c r="M124" s="66">
        <v>7932.78</v>
      </c>
      <c r="N124" s="66"/>
      <c r="O124" s="66">
        <v>769.6</v>
      </c>
      <c r="P124" s="66"/>
      <c r="Q124" s="66">
        <v>7074.39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575.88</v>
      </c>
      <c r="K131" s="82">
        <f>SUM(K132:K135)</f>
        <v>0</v>
      </c>
      <c r="L131" s="82">
        <f t="shared" ref="L131:BW131" si="91">SUM(L132:L135)</f>
        <v>7.48</v>
      </c>
      <c r="M131" s="82">
        <f t="shared" si="91"/>
        <v>422.07</v>
      </c>
      <c r="N131" s="82">
        <f t="shared" si="91"/>
        <v>0</v>
      </c>
      <c r="O131" s="82">
        <f t="shared" si="91"/>
        <v>19</v>
      </c>
      <c r="P131" s="82">
        <f t="shared" si="91"/>
        <v>0</v>
      </c>
      <c r="Q131" s="82">
        <f t="shared" si="91"/>
        <v>127.33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0</v>
      </c>
      <c r="AC131" s="82">
        <f t="shared" si="91"/>
        <v>0</v>
      </c>
      <c r="AD131" s="82">
        <f t="shared" si="91"/>
        <v>0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0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0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575.88</v>
      </c>
      <c r="K134" s="66"/>
      <c r="L134" s="66">
        <v>7.48</v>
      </c>
      <c r="M134" s="66">
        <v>422.07</v>
      </c>
      <c r="N134" s="66"/>
      <c r="O134" s="66">
        <v>19</v>
      </c>
      <c r="P134" s="66"/>
      <c r="Q134" s="66">
        <v>127.33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306296.55</v>
      </c>
      <c r="K136" s="56">
        <f>SUM(K137,K141,K146,K150)</f>
        <v>0</v>
      </c>
      <c r="L136" s="56">
        <f>SUM(L137,L141,L146,L150)</f>
        <v>1206.18</v>
      </c>
      <c r="M136" s="56">
        <f>SUM(M137,M141,M146,M150)</f>
        <v>49529.9</v>
      </c>
      <c r="N136" s="56">
        <f>SUM(N137,N141,N146,N150)</f>
        <v>0</v>
      </c>
      <c r="O136" s="56">
        <f t="shared" ref="O136:BZ136" si="93">SUM(O137,O141,O146,O150)</f>
        <v>6516.4400000000005</v>
      </c>
      <c r="P136" s="56">
        <f t="shared" si="93"/>
        <v>0</v>
      </c>
      <c r="Q136" s="56">
        <f t="shared" si="93"/>
        <v>55807.259999999995</v>
      </c>
      <c r="R136" s="56">
        <f t="shared" si="93"/>
        <v>0</v>
      </c>
      <c r="S136" s="56">
        <f t="shared" si="93"/>
        <v>23678.610000000004</v>
      </c>
      <c r="T136" s="56">
        <f t="shared" si="93"/>
        <v>0</v>
      </c>
      <c r="U136" s="56">
        <f t="shared" si="93"/>
        <v>154023.81</v>
      </c>
      <c r="V136" s="56">
        <f t="shared" si="93"/>
        <v>0</v>
      </c>
      <c r="W136" s="56">
        <f t="shared" si="93"/>
        <v>0</v>
      </c>
      <c r="X136" s="56">
        <f t="shared" si="93"/>
        <v>0</v>
      </c>
      <c r="Y136" s="56">
        <f t="shared" si="93"/>
        <v>0</v>
      </c>
      <c r="Z136" s="56">
        <f t="shared" si="93"/>
        <v>0</v>
      </c>
      <c r="AA136" s="56">
        <f t="shared" si="93"/>
        <v>2382.7399999999998</v>
      </c>
      <c r="AB136" s="56">
        <f t="shared" si="93"/>
        <v>737.23</v>
      </c>
      <c r="AC136" s="56">
        <f t="shared" si="93"/>
        <v>0</v>
      </c>
      <c r="AD136" s="56">
        <f t="shared" si="93"/>
        <v>2824.7</v>
      </c>
      <c r="AE136" s="56">
        <f t="shared" si="93"/>
        <v>5676.82</v>
      </c>
      <c r="AF136" s="56">
        <f t="shared" si="93"/>
        <v>1830.95</v>
      </c>
      <c r="AG136" s="56">
        <f t="shared" si="93"/>
        <v>1576.29</v>
      </c>
      <c r="AH136" s="56">
        <f t="shared" si="93"/>
        <v>0</v>
      </c>
      <c r="AI136" s="56">
        <f t="shared" si="93"/>
        <v>505.62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22162.260000000002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3139.81</v>
      </c>
      <c r="T137" s="66">
        <f t="shared" si="95"/>
        <v>0</v>
      </c>
      <c r="U137" s="66">
        <f t="shared" si="95"/>
        <v>18114.28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302.72000000000003</v>
      </c>
      <c r="AC137" s="66">
        <f t="shared" si="95"/>
        <v>0</v>
      </c>
      <c r="AD137" s="66">
        <f t="shared" si="95"/>
        <v>605.45000000000005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22162.260000000002</v>
      </c>
      <c r="K139" s="66"/>
      <c r="L139" s="66"/>
      <c r="M139" s="66"/>
      <c r="N139" s="66"/>
      <c r="O139" s="66"/>
      <c r="P139" s="66"/>
      <c r="Q139" s="66"/>
      <c r="R139" s="66"/>
      <c r="S139" s="66">
        <v>3139.81</v>
      </c>
      <c r="T139" s="66"/>
      <c r="U139" s="66">
        <v>18114.28</v>
      </c>
      <c r="V139" s="66"/>
      <c r="W139" s="66"/>
      <c r="X139" s="66"/>
      <c r="Y139" s="66"/>
      <c r="Z139" s="66"/>
      <c r="AA139" s="66"/>
      <c r="AB139" s="66">
        <v>302.72000000000003</v>
      </c>
      <c r="AC139" s="66"/>
      <c r="AD139" s="66">
        <v>605.45000000000005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284134.28999999998</v>
      </c>
      <c r="K146" s="55">
        <f t="shared" ref="K146:AJ146" si="102">K147+K148+K149</f>
        <v>0</v>
      </c>
      <c r="L146" s="55">
        <f t="shared" si="102"/>
        <v>1206.18</v>
      </c>
      <c r="M146" s="55">
        <f t="shared" si="102"/>
        <v>49529.9</v>
      </c>
      <c r="N146" s="55">
        <f t="shared" si="102"/>
        <v>0</v>
      </c>
      <c r="O146" s="55">
        <f t="shared" si="102"/>
        <v>6516.4400000000005</v>
      </c>
      <c r="P146" s="55">
        <f t="shared" si="102"/>
        <v>0</v>
      </c>
      <c r="Q146" s="55">
        <f t="shared" si="102"/>
        <v>55807.259999999995</v>
      </c>
      <c r="R146" s="55">
        <f t="shared" si="102"/>
        <v>0</v>
      </c>
      <c r="S146" s="55">
        <f t="shared" si="102"/>
        <v>20538.800000000003</v>
      </c>
      <c r="T146" s="55">
        <f t="shared" si="102"/>
        <v>0</v>
      </c>
      <c r="U146" s="55">
        <f t="shared" si="102"/>
        <v>135909.53</v>
      </c>
      <c r="V146" s="55">
        <f t="shared" si="102"/>
        <v>0</v>
      </c>
      <c r="W146" s="55">
        <f t="shared" si="102"/>
        <v>0</v>
      </c>
      <c r="X146" s="55">
        <f t="shared" si="102"/>
        <v>0</v>
      </c>
      <c r="Y146" s="55">
        <f t="shared" si="102"/>
        <v>0</v>
      </c>
      <c r="Z146" s="55">
        <f t="shared" si="102"/>
        <v>0</v>
      </c>
      <c r="AA146" s="55">
        <f t="shared" si="102"/>
        <v>2382.7399999999998</v>
      </c>
      <c r="AB146" s="55">
        <f t="shared" si="102"/>
        <v>434.51</v>
      </c>
      <c r="AC146" s="55">
        <f t="shared" si="102"/>
        <v>0</v>
      </c>
      <c r="AD146" s="55">
        <f t="shared" si="102"/>
        <v>2219.25</v>
      </c>
      <c r="AE146" s="55">
        <f t="shared" si="102"/>
        <v>5676.82</v>
      </c>
      <c r="AF146" s="55">
        <f t="shared" si="102"/>
        <v>1830.95</v>
      </c>
      <c r="AG146" s="55">
        <f t="shared" si="102"/>
        <v>1576.29</v>
      </c>
      <c r="AH146" s="55">
        <f>AH147+AH148+AH149</f>
        <v>0</v>
      </c>
      <c r="AI146" s="55">
        <f>AI147+AI148+AI149</f>
        <v>505.62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46418.02</v>
      </c>
      <c r="K147" s="66"/>
      <c r="L147" s="66"/>
      <c r="M147" s="66"/>
      <c r="N147" s="66"/>
      <c r="O147" s="66"/>
      <c r="P147" s="66"/>
      <c r="Q147" s="66"/>
      <c r="R147" s="66"/>
      <c r="S147" s="66">
        <v>6479.07</v>
      </c>
      <c r="T147" s="66"/>
      <c r="U147" s="66">
        <v>39938.949999999997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160571.77999999997</v>
      </c>
      <c r="K148" s="66"/>
      <c r="L148" s="66">
        <v>543.08000000000004</v>
      </c>
      <c r="M148" s="66">
        <v>22444.080000000002</v>
      </c>
      <c r="N148" s="66"/>
      <c r="O148" s="66">
        <v>2668.77</v>
      </c>
      <c r="P148" s="66"/>
      <c r="Q148" s="66">
        <v>26014.62</v>
      </c>
      <c r="R148" s="66"/>
      <c r="S148" s="66">
        <v>12552.87</v>
      </c>
      <c r="T148" s="66"/>
      <c r="U148" s="66">
        <v>87638.55</v>
      </c>
      <c r="V148" s="66"/>
      <c r="W148" s="66"/>
      <c r="X148" s="66"/>
      <c r="Y148" s="66"/>
      <c r="Z148" s="66"/>
      <c r="AA148" s="66">
        <v>1339.36</v>
      </c>
      <c r="AB148" s="66">
        <v>434.51</v>
      </c>
      <c r="AC148" s="66"/>
      <c r="AD148" s="66">
        <v>1303.52</v>
      </c>
      <c r="AE148" s="66">
        <v>3293.77</v>
      </c>
      <c r="AF148" s="66">
        <v>1082.46</v>
      </c>
      <c r="AG148" s="66">
        <v>936.8</v>
      </c>
      <c r="AH148" s="66"/>
      <c r="AI148" s="66">
        <v>319.39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77144.490000000005</v>
      </c>
      <c r="K149" s="66"/>
      <c r="L149" s="66">
        <v>663.1</v>
      </c>
      <c r="M149" s="66">
        <v>27085.82</v>
      </c>
      <c r="N149" s="66"/>
      <c r="O149" s="66">
        <v>3847.67</v>
      </c>
      <c r="P149" s="66"/>
      <c r="Q149" s="66">
        <v>29792.639999999999</v>
      </c>
      <c r="R149" s="66"/>
      <c r="S149" s="66">
        <v>1506.86</v>
      </c>
      <c r="T149" s="66"/>
      <c r="U149" s="66">
        <v>8332.0300000000007</v>
      </c>
      <c r="V149" s="66"/>
      <c r="W149" s="66"/>
      <c r="X149" s="66"/>
      <c r="Y149" s="66"/>
      <c r="Z149" s="66"/>
      <c r="AA149" s="66">
        <v>1043.3800000000001</v>
      </c>
      <c r="AB149" s="66"/>
      <c r="AC149" s="66"/>
      <c r="AD149" s="66">
        <v>915.73</v>
      </c>
      <c r="AE149" s="66">
        <v>2383.0500000000002</v>
      </c>
      <c r="AF149" s="66">
        <v>748.49</v>
      </c>
      <c r="AG149" s="66">
        <v>639.49</v>
      </c>
      <c r="AH149" s="66"/>
      <c r="AI149" s="66">
        <v>186.23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2442956.61</v>
      </c>
      <c r="K156" s="56">
        <f>SUM(K157,K167)</f>
        <v>0</v>
      </c>
      <c r="L156" s="56">
        <f t="shared" ref="L156:BW156" si="106">SUM(L157,L167)</f>
        <v>12448.369999999999</v>
      </c>
      <c r="M156" s="56">
        <f t="shared" si="106"/>
        <v>346789.26000000007</v>
      </c>
      <c r="N156" s="56">
        <f t="shared" si="106"/>
        <v>0</v>
      </c>
      <c r="O156" s="56">
        <f t="shared" si="106"/>
        <v>12.71</v>
      </c>
      <c r="P156" s="56">
        <f t="shared" si="106"/>
        <v>17903.43</v>
      </c>
      <c r="Q156" s="56">
        <f t="shared" si="106"/>
        <v>379960.62000000005</v>
      </c>
      <c r="R156" s="56">
        <f t="shared" si="106"/>
        <v>0</v>
      </c>
      <c r="S156" s="56">
        <f t="shared" si="106"/>
        <v>0</v>
      </c>
      <c r="T156" s="56">
        <f t="shared" si="106"/>
        <v>244005.38</v>
      </c>
      <c r="U156" s="56">
        <f t="shared" si="106"/>
        <v>663206.63</v>
      </c>
      <c r="V156" s="56">
        <f t="shared" si="106"/>
        <v>0</v>
      </c>
      <c r="W156" s="56">
        <f t="shared" si="106"/>
        <v>12442.13</v>
      </c>
      <c r="X156" s="56">
        <f t="shared" si="106"/>
        <v>23887.239999999998</v>
      </c>
      <c r="Y156" s="56">
        <f t="shared" si="106"/>
        <v>0</v>
      </c>
      <c r="Z156" s="56">
        <f t="shared" si="106"/>
        <v>31306.409999999996</v>
      </c>
      <c r="AA156" s="56">
        <f t="shared" si="106"/>
        <v>102558.89000000001</v>
      </c>
      <c r="AB156" s="56">
        <f t="shared" si="106"/>
        <v>0</v>
      </c>
      <c r="AC156" s="56">
        <f t="shared" si="106"/>
        <v>83666.139999999985</v>
      </c>
      <c r="AD156" s="56">
        <f t="shared" si="106"/>
        <v>453875.54</v>
      </c>
      <c r="AE156" s="56">
        <f t="shared" si="106"/>
        <v>46365.539999999994</v>
      </c>
      <c r="AF156" s="56">
        <f t="shared" si="106"/>
        <v>12911.77</v>
      </c>
      <c r="AG156" s="56">
        <f t="shared" si="106"/>
        <v>5976.85</v>
      </c>
      <c r="AH156" s="56">
        <f t="shared" si="106"/>
        <v>0</v>
      </c>
      <c r="AI156" s="56">
        <f t="shared" si="106"/>
        <v>1523.43</v>
      </c>
      <c r="AJ156" s="56">
        <f t="shared" si="106"/>
        <v>4116.2700000000004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1952037.81</v>
      </c>
      <c r="K157" s="56">
        <f>SUM(K158,K166)</f>
        <v>0</v>
      </c>
      <c r="L157" s="56">
        <f t="shared" ref="L157:BW157" si="108">SUM(L158,L166)</f>
        <v>10509.96</v>
      </c>
      <c r="M157" s="56">
        <f t="shared" si="108"/>
        <v>297926.80000000005</v>
      </c>
      <c r="N157" s="56">
        <f t="shared" si="108"/>
        <v>0</v>
      </c>
      <c r="O157" s="56">
        <f t="shared" si="108"/>
        <v>12.71</v>
      </c>
      <c r="P157" s="56">
        <f t="shared" si="108"/>
        <v>15033.67</v>
      </c>
      <c r="Q157" s="56">
        <f t="shared" si="108"/>
        <v>326721.10000000003</v>
      </c>
      <c r="R157" s="56">
        <f t="shared" si="108"/>
        <v>0</v>
      </c>
      <c r="S157" s="56">
        <f t="shared" si="108"/>
        <v>0</v>
      </c>
      <c r="T157" s="56">
        <f t="shared" si="108"/>
        <v>158248.66</v>
      </c>
      <c r="U157" s="56">
        <f t="shared" si="108"/>
        <v>436535.86000000004</v>
      </c>
      <c r="V157" s="56">
        <f t="shared" si="108"/>
        <v>0</v>
      </c>
      <c r="W157" s="56">
        <f t="shared" si="108"/>
        <v>8560.64</v>
      </c>
      <c r="X157" s="56">
        <f t="shared" si="108"/>
        <v>15767.699999999999</v>
      </c>
      <c r="Y157" s="56">
        <f t="shared" si="108"/>
        <v>0</v>
      </c>
      <c r="Z157" s="56">
        <f t="shared" si="108"/>
        <v>23072.399999999998</v>
      </c>
      <c r="AA157" s="56">
        <f t="shared" si="108"/>
        <v>75464.070000000007</v>
      </c>
      <c r="AB157" s="56">
        <f t="shared" si="108"/>
        <v>0</v>
      </c>
      <c r="AC157" s="56">
        <f t="shared" si="108"/>
        <v>80993.729999999981</v>
      </c>
      <c r="AD157" s="56">
        <f t="shared" si="108"/>
        <v>442313.70999999996</v>
      </c>
      <c r="AE157" s="56">
        <f t="shared" si="108"/>
        <v>39358.659999999996</v>
      </c>
      <c r="AF157" s="56">
        <f t="shared" si="108"/>
        <v>10894.810000000001</v>
      </c>
      <c r="AG157" s="56">
        <f t="shared" si="108"/>
        <v>5153.3600000000006</v>
      </c>
      <c r="AH157" s="56">
        <f t="shared" si="108"/>
        <v>0</v>
      </c>
      <c r="AI157" s="56">
        <f t="shared" si="108"/>
        <v>1353.7</v>
      </c>
      <c r="AJ157" s="56">
        <f t="shared" si="108"/>
        <v>4116.2700000000004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1863008.65</v>
      </c>
      <c r="K158" s="82">
        <f>SUM(K159,K163,K164,K165)</f>
        <v>0</v>
      </c>
      <c r="L158" s="82">
        <f>SUM(L159,L160,L163,L164,L165)</f>
        <v>10169.57</v>
      </c>
      <c r="M158" s="82">
        <f>SUM(M159,M160,M163,M164,M165)</f>
        <v>250133.61000000002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14803.37</v>
      </c>
      <c r="Q158" s="82">
        <f t="shared" ref="Q158:AJ158" si="110">SUM(Q159,Q160,Q163,Q164,Q165)</f>
        <v>287976.08</v>
      </c>
      <c r="R158" s="82">
        <f t="shared" si="110"/>
        <v>0</v>
      </c>
      <c r="S158" s="82">
        <f t="shared" si="110"/>
        <v>0</v>
      </c>
      <c r="T158" s="82">
        <f t="shared" si="110"/>
        <v>158248.66</v>
      </c>
      <c r="U158" s="82">
        <f t="shared" si="110"/>
        <v>436535.86000000004</v>
      </c>
      <c r="V158" s="82">
        <f t="shared" si="110"/>
        <v>0</v>
      </c>
      <c r="W158" s="82">
        <f t="shared" si="110"/>
        <v>8560.64</v>
      </c>
      <c r="X158" s="82">
        <f t="shared" si="110"/>
        <v>15767.699999999999</v>
      </c>
      <c r="Y158" s="82">
        <f t="shared" si="110"/>
        <v>0</v>
      </c>
      <c r="Z158" s="82">
        <f t="shared" si="110"/>
        <v>23072.399999999998</v>
      </c>
      <c r="AA158" s="82">
        <f t="shared" si="110"/>
        <v>75464.070000000007</v>
      </c>
      <c r="AB158" s="82">
        <f t="shared" si="110"/>
        <v>0</v>
      </c>
      <c r="AC158" s="82">
        <f t="shared" si="110"/>
        <v>80993.729999999981</v>
      </c>
      <c r="AD158" s="82">
        <f t="shared" si="110"/>
        <v>442313.70999999996</v>
      </c>
      <c r="AE158" s="82">
        <f t="shared" si="110"/>
        <v>38202.17</v>
      </c>
      <c r="AF158" s="82">
        <f t="shared" si="110"/>
        <v>10524.29</v>
      </c>
      <c r="AG158" s="82">
        <f t="shared" si="110"/>
        <v>4877.9800000000005</v>
      </c>
      <c r="AH158" s="82">
        <f t="shared" si="110"/>
        <v>0</v>
      </c>
      <c r="AI158" s="82">
        <f t="shared" si="110"/>
        <v>1248.54</v>
      </c>
      <c r="AJ158" s="82">
        <f t="shared" si="110"/>
        <v>4116.2700000000004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1201861.9300000002</v>
      </c>
      <c r="K160" s="66"/>
      <c r="L160" s="66">
        <v>6449.74</v>
      </c>
      <c r="M160" s="66">
        <v>156443.6</v>
      </c>
      <c r="N160" s="66"/>
      <c r="O160" s="66"/>
      <c r="P160" s="66">
        <v>11507.1</v>
      </c>
      <c r="Q160" s="66">
        <v>186340.2</v>
      </c>
      <c r="R160" s="66"/>
      <c r="S160" s="66"/>
      <c r="T160" s="66">
        <v>134923.44</v>
      </c>
      <c r="U160" s="66">
        <v>367973.65</v>
      </c>
      <c r="V160" s="66"/>
      <c r="W160" s="66">
        <v>6388.57</v>
      </c>
      <c r="X160" s="66">
        <v>11510.02</v>
      </c>
      <c r="Y160" s="66"/>
      <c r="Z160" s="66">
        <v>11182.67</v>
      </c>
      <c r="AA160" s="66">
        <v>37447.919999999998</v>
      </c>
      <c r="AB160" s="66"/>
      <c r="AC160" s="66">
        <v>35003.449999999997</v>
      </c>
      <c r="AD160" s="66">
        <v>196640.44</v>
      </c>
      <c r="AE160" s="66">
        <v>24972.53</v>
      </c>
      <c r="AF160" s="66">
        <v>7083.47</v>
      </c>
      <c r="AG160" s="66">
        <v>2995.76</v>
      </c>
      <c r="AH160" s="66"/>
      <c r="AI160" s="66">
        <v>883.1</v>
      </c>
      <c r="AJ160" s="66">
        <v>4116.2700000000004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477140.83999999997</v>
      </c>
      <c r="K163" s="66"/>
      <c r="L163" s="66">
        <v>2752.68</v>
      </c>
      <c r="M163" s="66">
        <v>62009.78</v>
      </c>
      <c r="N163" s="66"/>
      <c r="O163" s="66"/>
      <c r="P163" s="66">
        <v>2201.2600000000002</v>
      </c>
      <c r="Q163" s="66">
        <v>69537.63</v>
      </c>
      <c r="R163" s="66"/>
      <c r="S163" s="66"/>
      <c r="T163" s="66">
        <v>16846.96</v>
      </c>
      <c r="U163" s="66">
        <v>48980.25</v>
      </c>
      <c r="V163" s="66"/>
      <c r="W163" s="66">
        <v>2103.23</v>
      </c>
      <c r="X163" s="66">
        <v>4062.97</v>
      </c>
      <c r="Y163" s="66"/>
      <c r="Z163" s="66">
        <v>8891.18</v>
      </c>
      <c r="AA163" s="66">
        <v>28939.8</v>
      </c>
      <c r="AB163" s="66"/>
      <c r="AC163" s="66">
        <v>33871.379999999997</v>
      </c>
      <c r="AD163" s="66">
        <v>181532.66</v>
      </c>
      <c r="AE163" s="66">
        <v>10894.47</v>
      </c>
      <c r="AF163" s="66">
        <v>2794.55</v>
      </c>
      <c r="AG163" s="66">
        <v>1418.47</v>
      </c>
      <c r="AH163" s="66"/>
      <c r="AI163" s="66">
        <v>303.57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184005.88</v>
      </c>
      <c r="K164" s="66"/>
      <c r="L164" s="66">
        <v>967.15</v>
      </c>
      <c r="M164" s="66">
        <v>31680.23</v>
      </c>
      <c r="N164" s="66"/>
      <c r="O164" s="66"/>
      <c r="P164" s="66">
        <v>1095.01</v>
      </c>
      <c r="Q164" s="66">
        <v>32098.25</v>
      </c>
      <c r="R164" s="66"/>
      <c r="S164" s="66"/>
      <c r="T164" s="66">
        <v>6478.26</v>
      </c>
      <c r="U164" s="66">
        <v>19581.96</v>
      </c>
      <c r="V164" s="66"/>
      <c r="W164" s="66">
        <v>68.84</v>
      </c>
      <c r="X164" s="66">
        <v>194.71</v>
      </c>
      <c r="Y164" s="66"/>
      <c r="Z164" s="66">
        <v>2998.55</v>
      </c>
      <c r="AA164" s="66">
        <v>9076.35</v>
      </c>
      <c r="AB164" s="66"/>
      <c r="AC164" s="66">
        <v>12118.9</v>
      </c>
      <c r="AD164" s="66">
        <v>64140.61</v>
      </c>
      <c r="AE164" s="66">
        <v>2335.17</v>
      </c>
      <c r="AF164" s="66">
        <v>646.27</v>
      </c>
      <c r="AG164" s="66">
        <v>463.75</v>
      </c>
      <c r="AH164" s="66"/>
      <c r="AI164" s="66">
        <v>61.87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89029.160000000018</v>
      </c>
      <c r="K166" s="88"/>
      <c r="L166" s="88">
        <v>340.39</v>
      </c>
      <c r="M166" s="88">
        <v>47793.19</v>
      </c>
      <c r="N166" s="88"/>
      <c r="O166" s="88">
        <v>12.71</v>
      </c>
      <c r="P166" s="88">
        <v>230.3</v>
      </c>
      <c r="Q166" s="88">
        <v>38745.019999999997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1156.49</v>
      </c>
      <c r="AF166" s="88">
        <v>370.52</v>
      </c>
      <c r="AG166" s="88">
        <v>275.38</v>
      </c>
      <c r="AH166" s="88"/>
      <c r="AI166" s="88">
        <v>105.16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490918.8</v>
      </c>
      <c r="K167" s="82">
        <f>SUM(K168,K172)</f>
        <v>0</v>
      </c>
      <c r="L167" s="82">
        <f t="shared" ref="L167:BW167" si="114">SUM(L168,L172)</f>
        <v>1938.41</v>
      </c>
      <c r="M167" s="82">
        <f t="shared" si="114"/>
        <v>48862.46</v>
      </c>
      <c r="N167" s="82">
        <f t="shared" si="114"/>
        <v>0</v>
      </c>
      <c r="O167" s="82">
        <f t="shared" si="114"/>
        <v>0</v>
      </c>
      <c r="P167" s="82">
        <f t="shared" si="114"/>
        <v>2869.76</v>
      </c>
      <c r="Q167" s="82">
        <f t="shared" si="114"/>
        <v>53239.519999999997</v>
      </c>
      <c r="R167" s="82">
        <f t="shared" si="114"/>
        <v>0</v>
      </c>
      <c r="S167" s="82">
        <f t="shared" si="114"/>
        <v>0</v>
      </c>
      <c r="T167" s="82">
        <f t="shared" si="114"/>
        <v>85756.72</v>
      </c>
      <c r="U167" s="82">
        <f t="shared" si="114"/>
        <v>226670.77</v>
      </c>
      <c r="V167" s="82">
        <f t="shared" si="114"/>
        <v>0</v>
      </c>
      <c r="W167" s="82">
        <f t="shared" si="114"/>
        <v>3881.49</v>
      </c>
      <c r="X167" s="82">
        <f t="shared" si="114"/>
        <v>8119.54</v>
      </c>
      <c r="Y167" s="82">
        <f t="shared" si="114"/>
        <v>0</v>
      </c>
      <c r="Z167" s="82">
        <f t="shared" si="114"/>
        <v>8234.01</v>
      </c>
      <c r="AA167" s="82">
        <f t="shared" si="114"/>
        <v>27094.82</v>
      </c>
      <c r="AB167" s="82">
        <f t="shared" si="114"/>
        <v>0</v>
      </c>
      <c r="AC167" s="82">
        <f t="shared" si="114"/>
        <v>2672.41</v>
      </c>
      <c r="AD167" s="82">
        <f t="shared" si="114"/>
        <v>11561.83</v>
      </c>
      <c r="AE167" s="82">
        <f t="shared" si="114"/>
        <v>7006.88</v>
      </c>
      <c r="AF167" s="82">
        <f t="shared" si="114"/>
        <v>2016.96</v>
      </c>
      <c r="AG167" s="82">
        <f t="shared" si="114"/>
        <v>823.49</v>
      </c>
      <c r="AH167" s="82">
        <f t="shared" si="114"/>
        <v>0</v>
      </c>
      <c r="AI167" s="82">
        <f t="shared" si="114"/>
        <v>169.73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490918.8</v>
      </c>
      <c r="K168" s="82">
        <f>SUM(K169:K171)</f>
        <v>0</v>
      </c>
      <c r="L168" s="82">
        <f t="shared" ref="L168:BW168" si="116">SUM(L169:L171)</f>
        <v>1938.41</v>
      </c>
      <c r="M168" s="82">
        <f t="shared" si="116"/>
        <v>48862.46</v>
      </c>
      <c r="N168" s="82">
        <f t="shared" si="116"/>
        <v>0</v>
      </c>
      <c r="O168" s="82">
        <f t="shared" si="116"/>
        <v>0</v>
      </c>
      <c r="P168" s="82">
        <f t="shared" si="116"/>
        <v>2869.76</v>
      </c>
      <c r="Q168" s="82">
        <f t="shared" si="116"/>
        <v>53239.519999999997</v>
      </c>
      <c r="R168" s="82">
        <f t="shared" si="116"/>
        <v>0</v>
      </c>
      <c r="S168" s="82">
        <f t="shared" si="116"/>
        <v>0</v>
      </c>
      <c r="T168" s="82">
        <f t="shared" si="116"/>
        <v>85756.72</v>
      </c>
      <c r="U168" s="82">
        <f t="shared" si="116"/>
        <v>226670.77</v>
      </c>
      <c r="V168" s="82">
        <f t="shared" si="116"/>
        <v>0</v>
      </c>
      <c r="W168" s="82">
        <f t="shared" si="116"/>
        <v>3881.49</v>
      </c>
      <c r="X168" s="82">
        <f t="shared" si="116"/>
        <v>8119.54</v>
      </c>
      <c r="Y168" s="82">
        <f t="shared" si="116"/>
        <v>0</v>
      </c>
      <c r="Z168" s="82">
        <f t="shared" si="116"/>
        <v>8234.01</v>
      </c>
      <c r="AA168" s="82">
        <f t="shared" si="116"/>
        <v>27094.82</v>
      </c>
      <c r="AB168" s="82">
        <f t="shared" si="116"/>
        <v>0</v>
      </c>
      <c r="AC168" s="82">
        <f t="shared" si="116"/>
        <v>2672.41</v>
      </c>
      <c r="AD168" s="82">
        <f t="shared" si="116"/>
        <v>11561.83</v>
      </c>
      <c r="AE168" s="82">
        <f t="shared" si="116"/>
        <v>7006.88</v>
      </c>
      <c r="AF168" s="82">
        <f t="shared" si="116"/>
        <v>2016.96</v>
      </c>
      <c r="AG168" s="82">
        <f t="shared" si="116"/>
        <v>823.49</v>
      </c>
      <c r="AH168" s="82">
        <f t="shared" si="116"/>
        <v>0</v>
      </c>
      <c r="AI168" s="82">
        <f>SUM(AI169:AI171)</f>
        <v>169.73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18240.160000000003</v>
      </c>
      <c r="K169" s="66"/>
      <c r="L169" s="66">
        <v>126.67</v>
      </c>
      <c r="M169" s="66">
        <v>3006.29</v>
      </c>
      <c r="N169" s="66"/>
      <c r="O169" s="66"/>
      <c r="P169" s="66">
        <v>180.98</v>
      </c>
      <c r="Q169" s="66">
        <v>3385.74</v>
      </c>
      <c r="R169" s="66"/>
      <c r="S169" s="66"/>
      <c r="T169" s="66"/>
      <c r="U169" s="66"/>
      <c r="V169" s="66"/>
      <c r="W169" s="66"/>
      <c r="X169" s="66"/>
      <c r="Y169" s="66"/>
      <c r="Z169" s="66">
        <v>1167.82</v>
      </c>
      <c r="AA169" s="66">
        <v>3761.69</v>
      </c>
      <c r="AB169" s="66"/>
      <c r="AC169" s="66">
        <v>1442.52</v>
      </c>
      <c r="AD169" s="66">
        <v>4730.96</v>
      </c>
      <c r="AE169" s="66">
        <v>299.18</v>
      </c>
      <c r="AF169" s="66">
        <v>82.08</v>
      </c>
      <c r="AG169" s="66">
        <v>49</v>
      </c>
      <c r="AH169" s="66"/>
      <c r="AI169" s="66">
        <v>7.23</v>
      </c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472678.63999999996</v>
      </c>
      <c r="K170" s="66"/>
      <c r="L170" s="66">
        <v>1811.74</v>
      </c>
      <c r="M170" s="66">
        <v>45856.17</v>
      </c>
      <c r="N170" s="66"/>
      <c r="O170" s="66"/>
      <c r="P170" s="66">
        <v>2688.78</v>
      </c>
      <c r="Q170" s="66">
        <v>49853.78</v>
      </c>
      <c r="R170" s="66"/>
      <c r="S170" s="66"/>
      <c r="T170" s="66">
        <v>85756.72</v>
      </c>
      <c r="U170" s="66">
        <v>226670.77</v>
      </c>
      <c r="V170" s="66"/>
      <c r="W170" s="66">
        <v>3881.49</v>
      </c>
      <c r="X170" s="66">
        <v>8119.54</v>
      </c>
      <c r="Y170" s="66"/>
      <c r="Z170" s="66">
        <v>7066.19</v>
      </c>
      <c r="AA170" s="66">
        <v>23333.13</v>
      </c>
      <c r="AB170" s="66"/>
      <c r="AC170" s="66">
        <v>1229.8900000000001</v>
      </c>
      <c r="AD170" s="66">
        <v>6830.87</v>
      </c>
      <c r="AE170" s="66">
        <v>6707.7</v>
      </c>
      <c r="AF170" s="66">
        <v>1934.88</v>
      </c>
      <c r="AG170" s="66">
        <v>774.49</v>
      </c>
      <c r="AH170" s="66"/>
      <c r="AI170" s="66">
        <v>162.5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0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0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0</v>
      </c>
      <c r="N172" s="82">
        <f t="shared" si="118"/>
        <v>0</v>
      </c>
      <c r="O172" s="82">
        <f t="shared" si="118"/>
        <v>0</v>
      </c>
      <c r="P172" s="82">
        <f t="shared" si="118"/>
        <v>0</v>
      </c>
      <c r="Q172" s="82">
        <f t="shared" si="118"/>
        <v>0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0</v>
      </c>
      <c r="X172" s="82">
        <f t="shared" si="118"/>
        <v>0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0</v>
      </c>
      <c r="AD172" s="82">
        <f t="shared" si="118"/>
        <v>0</v>
      </c>
      <c r="AE172" s="82">
        <f t="shared" si="118"/>
        <v>0</v>
      </c>
      <c r="AF172" s="82">
        <f t="shared" si="118"/>
        <v>0</v>
      </c>
      <c r="AG172" s="82">
        <f t="shared" si="118"/>
        <v>0</v>
      </c>
      <c r="AH172" s="82">
        <f t="shared" si="118"/>
        <v>0</v>
      </c>
      <c r="AI172" s="82">
        <f t="shared" si="118"/>
        <v>0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0</v>
      </c>
      <c r="K174" s="66"/>
      <c r="L174" s="66"/>
      <c r="M174" s="66">
        <v>0</v>
      </c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1373781.2499999998</v>
      </c>
      <c r="K176" s="56">
        <f>SUM(K177,K184)</f>
        <v>0</v>
      </c>
      <c r="L176" s="56">
        <f t="shared" ref="L176:BW176" si="120">SUM(L177,L184)</f>
        <v>10523.97</v>
      </c>
      <c r="M176" s="56">
        <f t="shared" si="120"/>
        <v>296647.45</v>
      </c>
      <c r="N176" s="56">
        <f t="shared" si="120"/>
        <v>0</v>
      </c>
      <c r="O176" s="56">
        <f t="shared" si="120"/>
        <v>0</v>
      </c>
      <c r="P176" s="56">
        <f t="shared" si="120"/>
        <v>23856.25</v>
      </c>
      <c r="Q176" s="56">
        <f t="shared" si="120"/>
        <v>331300.67999999993</v>
      </c>
      <c r="R176" s="56">
        <f t="shared" si="120"/>
        <v>0</v>
      </c>
      <c r="S176" s="56">
        <f t="shared" si="120"/>
        <v>6206.29</v>
      </c>
      <c r="T176" s="56">
        <f t="shared" si="120"/>
        <v>49602.09</v>
      </c>
      <c r="U176" s="56">
        <f t="shared" si="120"/>
        <v>152363.38</v>
      </c>
      <c r="V176" s="56">
        <f t="shared" si="120"/>
        <v>0</v>
      </c>
      <c r="W176" s="56">
        <f t="shared" si="120"/>
        <v>6970.9599999999991</v>
      </c>
      <c r="X176" s="56">
        <f t="shared" si="120"/>
        <v>12638.3</v>
      </c>
      <c r="Y176" s="56">
        <f t="shared" si="120"/>
        <v>167.56</v>
      </c>
      <c r="Z176" s="56">
        <f t="shared" si="120"/>
        <v>10646.36</v>
      </c>
      <c r="AA176" s="56">
        <f t="shared" si="120"/>
        <v>55310.630000000005</v>
      </c>
      <c r="AB176" s="56">
        <f t="shared" si="120"/>
        <v>0</v>
      </c>
      <c r="AC176" s="56">
        <f t="shared" si="120"/>
        <v>44967.219999999994</v>
      </c>
      <c r="AD176" s="56">
        <f t="shared" si="120"/>
        <v>249867.54</v>
      </c>
      <c r="AE176" s="56">
        <f t="shared" si="120"/>
        <v>66250.609999999986</v>
      </c>
      <c r="AF176" s="56">
        <f t="shared" si="120"/>
        <v>20796.900000000001</v>
      </c>
      <c r="AG176" s="56">
        <f t="shared" si="120"/>
        <v>14362.96</v>
      </c>
      <c r="AH176" s="56">
        <f t="shared" si="120"/>
        <v>0</v>
      </c>
      <c r="AI176" s="56">
        <f t="shared" si="120"/>
        <v>6853.96</v>
      </c>
      <c r="AJ176" s="56">
        <f t="shared" si="120"/>
        <v>14448.14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658329.09999999986</v>
      </c>
      <c r="K177" s="56">
        <f>SUM(K178:K183)</f>
        <v>0</v>
      </c>
      <c r="L177" s="56">
        <f t="shared" ref="L177:CG177" si="122">SUM(L178:L183)</f>
        <v>3581.27</v>
      </c>
      <c r="M177" s="56">
        <f t="shared" si="122"/>
        <v>120112.44</v>
      </c>
      <c r="N177" s="56">
        <f t="shared" si="122"/>
        <v>0</v>
      </c>
      <c r="O177" s="56">
        <f t="shared" si="122"/>
        <v>0</v>
      </c>
      <c r="P177" s="56">
        <f t="shared" si="122"/>
        <v>10333.52</v>
      </c>
      <c r="Q177" s="56">
        <f t="shared" si="122"/>
        <v>138377.10999999999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1632.85</v>
      </c>
      <c r="X177" s="56">
        <f t="shared" si="122"/>
        <v>3206.87</v>
      </c>
      <c r="Y177" s="56">
        <f t="shared" si="122"/>
        <v>167.56</v>
      </c>
      <c r="Z177" s="56">
        <f t="shared" si="122"/>
        <v>3989.54</v>
      </c>
      <c r="AA177" s="56">
        <f t="shared" si="122"/>
        <v>26684.95</v>
      </c>
      <c r="AB177" s="56">
        <f t="shared" si="122"/>
        <v>0</v>
      </c>
      <c r="AC177" s="56">
        <f t="shared" si="122"/>
        <v>42726.84</v>
      </c>
      <c r="AD177" s="56">
        <f t="shared" si="122"/>
        <v>237101.44</v>
      </c>
      <c r="AE177" s="56">
        <f t="shared" si="122"/>
        <v>34224.369999999995</v>
      </c>
      <c r="AF177" s="56">
        <f t="shared" si="122"/>
        <v>11316.08</v>
      </c>
      <c r="AG177" s="56">
        <f t="shared" si="122"/>
        <v>10177.27</v>
      </c>
      <c r="AH177" s="56">
        <f t="shared" si="122"/>
        <v>0</v>
      </c>
      <c r="AI177" s="56">
        <f t="shared" si="122"/>
        <v>5960.05</v>
      </c>
      <c r="AJ177" s="56">
        <f t="shared" si="122"/>
        <v>8736.9399999999987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132712.06999999998</v>
      </c>
      <c r="K178" s="66"/>
      <c r="L178" s="66">
        <v>2196.08</v>
      </c>
      <c r="M178" s="66">
        <v>50522.23</v>
      </c>
      <c r="N178" s="66"/>
      <c r="O178" s="66"/>
      <c r="P178" s="66">
        <v>6068.7</v>
      </c>
      <c r="Q178" s="66">
        <v>50853.07</v>
      </c>
      <c r="R178" s="66"/>
      <c r="S178" s="66"/>
      <c r="T178" s="66"/>
      <c r="U178" s="66"/>
      <c r="V178" s="66"/>
      <c r="W178" s="66">
        <v>958.7</v>
      </c>
      <c r="X178" s="66">
        <v>1917.4</v>
      </c>
      <c r="Y178" s="66"/>
      <c r="Z178" s="66">
        <v>355.56</v>
      </c>
      <c r="AA178" s="66">
        <v>1538.59</v>
      </c>
      <c r="AB178" s="66"/>
      <c r="AC178" s="66"/>
      <c r="AD178" s="66"/>
      <c r="AE178" s="66">
        <v>11675.67</v>
      </c>
      <c r="AF178" s="66">
        <v>3062.7</v>
      </c>
      <c r="AG178" s="66">
        <v>2032.35</v>
      </c>
      <c r="AH178" s="66"/>
      <c r="AI178" s="66">
        <v>1501.27</v>
      </c>
      <c r="AJ178" s="66">
        <v>29.75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430857.14</v>
      </c>
      <c r="K179" s="66"/>
      <c r="L179" s="66">
        <v>1385.19</v>
      </c>
      <c r="M179" s="66">
        <v>53351.79</v>
      </c>
      <c r="N179" s="66"/>
      <c r="O179" s="66"/>
      <c r="P179" s="66">
        <v>4264.82</v>
      </c>
      <c r="Q179" s="66">
        <v>46406.77</v>
      </c>
      <c r="R179" s="66"/>
      <c r="S179" s="66"/>
      <c r="T179" s="66"/>
      <c r="U179" s="66"/>
      <c r="V179" s="66"/>
      <c r="W179" s="66">
        <v>674.15</v>
      </c>
      <c r="X179" s="66">
        <v>1289.47</v>
      </c>
      <c r="Y179" s="66"/>
      <c r="Z179" s="66">
        <v>3633.98</v>
      </c>
      <c r="AA179" s="66">
        <v>25146.36</v>
      </c>
      <c r="AB179" s="66"/>
      <c r="AC179" s="66">
        <v>42726.84</v>
      </c>
      <c r="AD179" s="66">
        <v>237101.44</v>
      </c>
      <c r="AE179" s="66">
        <v>6764.72</v>
      </c>
      <c r="AF179" s="66">
        <v>2002.12</v>
      </c>
      <c r="AG179" s="66">
        <v>1521.71</v>
      </c>
      <c r="AH179" s="66"/>
      <c r="AI179" s="66">
        <v>1590.96</v>
      </c>
      <c r="AJ179" s="66">
        <v>2996.82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90300.82</v>
      </c>
      <c r="K180" s="66"/>
      <c r="L180" s="66"/>
      <c r="M180" s="66">
        <v>16238.42</v>
      </c>
      <c r="N180" s="66"/>
      <c r="O180" s="66"/>
      <c r="P180" s="66"/>
      <c r="Q180" s="66">
        <v>41117.269999999997</v>
      </c>
      <c r="R180" s="66"/>
      <c r="S180" s="66"/>
      <c r="T180" s="66"/>
      <c r="U180" s="66"/>
      <c r="V180" s="66"/>
      <c r="W180" s="66"/>
      <c r="X180" s="66"/>
      <c r="Y180" s="66">
        <v>167.56</v>
      </c>
      <c r="Z180" s="66"/>
      <c r="AA180" s="66"/>
      <c r="AB180" s="66"/>
      <c r="AC180" s="66"/>
      <c r="AD180" s="66"/>
      <c r="AE180" s="66">
        <v>15783.98</v>
      </c>
      <c r="AF180" s="66">
        <v>6251.26</v>
      </c>
      <c r="AG180" s="66">
        <v>6623.21</v>
      </c>
      <c r="AH180" s="66"/>
      <c r="AI180" s="66">
        <v>2867.82</v>
      </c>
      <c r="AJ180" s="66">
        <v>1251.3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4459.07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4459.07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715452.14999999991</v>
      </c>
      <c r="K184" s="56">
        <f>SUM(K185:K188)</f>
        <v>0</v>
      </c>
      <c r="L184" s="56">
        <f t="shared" ref="L184:CG184" si="123">SUM(L185:L188)</f>
        <v>6942.7</v>
      </c>
      <c r="M184" s="56">
        <f t="shared" si="123"/>
        <v>176535.01</v>
      </c>
      <c r="N184" s="56">
        <f t="shared" si="123"/>
        <v>0</v>
      </c>
      <c r="O184" s="56">
        <f t="shared" si="123"/>
        <v>0</v>
      </c>
      <c r="P184" s="56">
        <f t="shared" si="123"/>
        <v>13522.73</v>
      </c>
      <c r="Q184" s="56">
        <f t="shared" si="123"/>
        <v>192923.56999999998</v>
      </c>
      <c r="R184" s="56">
        <f t="shared" si="123"/>
        <v>0</v>
      </c>
      <c r="S184" s="56">
        <f t="shared" si="123"/>
        <v>6206.29</v>
      </c>
      <c r="T184" s="56">
        <f t="shared" si="123"/>
        <v>49602.09</v>
      </c>
      <c r="U184" s="56">
        <f t="shared" si="123"/>
        <v>152363.38</v>
      </c>
      <c r="V184" s="56">
        <f t="shared" si="123"/>
        <v>0</v>
      </c>
      <c r="W184" s="56">
        <f t="shared" si="123"/>
        <v>5338.11</v>
      </c>
      <c r="X184" s="56">
        <f t="shared" si="123"/>
        <v>9431.43</v>
      </c>
      <c r="Y184" s="56">
        <f t="shared" si="123"/>
        <v>0</v>
      </c>
      <c r="Z184" s="56">
        <f t="shared" si="123"/>
        <v>6656.82</v>
      </c>
      <c r="AA184" s="56">
        <f t="shared" si="123"/>
        <v>28625.68</v>
      </c>
      <c r="AB184" s="56">
        <f t="shared" si="123"/>
        <v>0</v>
      </c>
      <c r="AC184" s="56">
        <f t="shared" si="123"/>
        <v>2240.38</v>
      </c>
      <c r="AD184" s="56">
        <f t="shared" si="123"/>
        <v>12766.1</v>
      </c>
      <c r="AE184" s="56">
        <f t="shared" si="123"/>
        <v>32026.239999999998</v>
      </c>
      <c r="AF184" s="56">
        <f t="shared" si="123"/>
        <v>9480.82</v>
      </c>
      <c r="AG184" s="56">
        <f t="shared" si="123"/>
        <v>4185.6899999999996</v>
      </c>
      <c r="AH184" s="56">
        <f>SUM(AH185:AH188)</f>
        <v>0</v>
      </c>
      <c r="AI184" s="56">
        <f>SUM(AI185:AI188)</f>
        <v>893.91000000000008</v>
      </c>
      <c r="AJ184" s="56">
        <f>SUM(AJ185:AJ188)</f>
        <v>5711.2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677965.69</v>
      </c>
      <c r="K185" s="66"/>
      <c r="L185" s="66">
        <v>6764.58</v>
      </c>
      <c r="M185" s="66">
        <v>171875.82</v>
      </c>
      <c r="N185" s="66"/>
      <c r="O185" s="66"/>
      <c r="P185" s="66">
        <v>13264.33</v>
      </c>
      <c r="Q185" s="66">
        <v>187937.11</v>
      </c>
      <c r="R185" s="66"/>
      <c r="S185" s="66"/>
      <c r="T185" s="66">
        <v>49602.09</v>
      </c>
      <c r="U185" s="66">
        <v>132630.92000000001</v>
      </c>
      <c r="V185" s="66"/>
      <c r="W185" s="66">
        <v>5338.11</v>
      </c>
      <c r="X185" s="66">
        <v>9431.43</v>
      </c>
      <c r="Y185" s="66"/>
      <c r="Z185" s="66">
        <v>6656.82</v>
      </c>
      <c r="AA185" s="66">
        <v>28133.87</v>
      </c>
      <c r="AB185" s="66"/>
      <c r="AC185" s="66">
        <v>2240.38</v>
      </c>
      <c r="AD185" s="66">
        <v>12766.1</v>
      </c>
      <c r="AE185" s="66">
        <v>31346.05</v>
      </c>
      <c r="AF185" s="66">
        <v>9282.75</v>
      </c>
      <c r="AG185" s="66">
        <v>4107.79</v>
      </c>
      <c r="AH185" s="66"/>
      <c r="AI185" s="66">
        <v>876.34</v>
      </c>
      <c r="AJ185" s="66">
        <v>5711.2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26430.560000000001</v>
      </c>
      <c r="K186" s="66"/>
      <c r="L186" s="66"/>
      <c r="M186" s="66"/>
      <c r="N186" s="66"/>
      <c r="O186" s="66"/>
      <c r="P186" s="66"/>
      <c r="Q186" s="66"/>
      <c r="R186" s="66"/>
      <c r="S186" s="66">
        <v>6206.29</v>
      </c>
      <c r="T186" s="66"/>
      <c r="U186" s="66">
        <v>19732.46</v>
      </c>
      <c r="V186" s="66"/>
      <c r="W186" s="66"/>
      <c r="X186" s="66"/>
      <c r="Y186" s="66"/>
      <c r="Z186" s="66"/>
      <c r="AA186" s="66">
        <v>491.81</v>
      </c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1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11055.899999999998</v>
      </c>
      <c r="K188" s="66"/>
      <c r="L188" s="66">
        <v>178.12</v>
      </c>
      <c r="M188" s="66">
        <v>4659.1899999999996</v>
      </c>
      <c r="N188" s="66"/>
      <c r="O188" s="66"/>
      <c r="P188" s="66">
        <v>258.39999999999998</v>
      </c>
      <c r="Q188" s="66">
        <v>4986.46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>
        <v>680.19</v>
      </c>
      <c r="AF188" s="66">
        <v>198.07</v>
      </c>
      <c r="AG188" s="66">
        <v>77.900000000000006</v>
      </c>
      <c r="AH188" s="66"/>
      <c r="AI188" s="66">
        <v>17.57</v>
      </c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202048.77000000002</v>
      </c>
      <c r="K190" s="56">
        <f t="shared" ref="K190:BV190" si="124">SUM(K191,K192)</f>
        <v>0</v>
      </c>
      <c r="L190" s="56">
        <f t="shared" si="124"/>
        <v>1051.1399999999999</v>
      </c>
      <c r="M190" s="56">
        <f t="shared" si="124"/>
        <v>26463.33</v>
      </c>
      <c r="N190" s="56">
        <f t="shared" si="124"/>
        <v>0</v>
      </c>
      <c r="O190" s="56">
        <f t="shared" si="124"/>
        <v>0</v>
      </c>
      <c r="P190" s="56">
        <f t="shared" si="124"/>
        <v>1073.98</v>
      </c>
      <c r="Q190" s="56">
        <f t="shared" si="124"/>
        <v>29330.690000000002</v>
      </c>
      <c r="R190" s="56">
        <f t="shared" si="124"/>
        <v>0</v>
      </c>
      <c r="S190" s="56">
        <f t="shared" si="124"/>
        <v>15599.77</v>
      </c>
      <c r="T190" s="56">
        <f t="shared" si="124"/>
        <v>18969.740000000002</v>
      </c>
      <c r="U190" s="56">
        <f t="shared" si="124"/>
        <v>105854.18</v>
      </c>
      <c r="V190" s="56">
        <f t="shared" si="124"/>
        <v>0</v>
      </c>
      <c r="W190" s="56">
        <f t="shared" si="124"/>
        <v>77.05</v>
      </c>
      <c r="X190" s="56">
        <f t="shared" si="124"/>
        <v>184.48</v>
      </c>
      <c r="Y190" s="56">
        <f t="shared" si="124"/>
        <v>0</v>
      </c>
      <c r="Z190" s="56">
        <f>SUM(Z191,Z192)</f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2407.6999999999998</v>
      </c>
      <c r="AF190" s="56">
        <f t="shared" si="124"/>
        <v>674.26</v>
      </c>
      <c r="AG190" s="56">
        <f t="shared" si="124"/>
        <v>312.18</v>
      </c>
      <c r="AH190" s="56">
        <f t="shared" si="124"/>
        <v>0</v>
      </c>
      <c r="AI190" s="56">
        <f t="shared" si="124"/>
        <v>50.27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84448.330000000016</v>
      </c>
      <c r="K191" s="66"/>
      <c r="L191" s="66">
        <v>234.89</v>
      </c>
      <c r="M191" s="66">
        <v>5547.81</v>
      </c>
      <c r="N191" s="66"/>
      <c r="O191" s="66"/>
      <c r="P191" s="66">
        <v>323.55</v>
      </c>
      <c r="Q191" s="66">
        <v>6379.11</v>
      </c>
      <c r="R191" s="66"/>
      <c r="S191" s="66">
        <v>15599.77</v>
      </c>
      <c r="T191" s="66"/>
      <c r="U191" s="66">
        <v>55198.8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819.16</v>
      </c>
      <c r="AF191" s="66">
        <v>230.58</v>
      </c>
      <c r="AG191" s="66">
        <v>99.88</v>
      </c>
      <c r="AH191" s="66"/>
      <c r="AI191" s="66">
        <v>14.78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117600.43999999999</v>
      </c>
      <c r="K192" s="70">
        <f>SUM(K193:K196)</f>
        <v>0</v>
      </c>
      <c r="L192" s="70">
        <f>L193+L194+L195</f>
        <v>816.25</v>
      </c>
      <c r="M192" s="70">
        <f>M193+M194+M195</f>
        <v>20915.52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750.43</v>
      </c>
      <c r="Q192" s="70">
        <f t="shared" si="126"/>
        <v>22951.58</v>
      </c>
      <c r="R192" s="70">
        <f t="shared" si="126"/>
        <v>0</v>
      </c>
      <c r="S192" s="70">
        <f t="shared" si="126"/>
        <v>0</v>
      </c>
      <c r="T192" s="70">
        <f t="shared" si="126"/>
        <v>18969.740000000002</v>
      </c>
      <c r="U192" s="70">
        <f t="shared" si="126"/>
        <v>50655.38</v>
      </c>
      <c r="V192" s="70">
        <f t="shared" si="126"/>
        <v>0</v>
      </c>
      <c r="W192" s="70">
        <f t="shared" si="126"/>
        <v>77.05</v>
      </c>
      <c r="X192" s="70">
        <f t="shared" si="126"/>
        <v>184.48</v>
      </c>
      <c r="Y192" s="70">
        <f t="shared" si="126"/>
        <v>0</v>
      </c>
      <c r="Z192" s="70">
        <f>Z193+Z194+Z195</f>
        <v>0</v>
      </c>
      <c r="AA192" s="70">
        <f t="shared" si="126"/>
        <v>0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1588.54</v>
      </c>
      <c r="AF192" s="70">
        <f t="shared" si="126"/>
        <v>443.68</v>
      </c>
      <c r="AG192" s="70">
        <f t="shared" si="126"/>
        <v>212.3</v>
      </c>
      <c r="AH192" s="70">
        <f t="shared" si="126"/>
        <v>0</v>
      </c>
      <c r="AI192" s="70">
        <f t="shared" si="126"/>
        <v>35.49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117600.43999999999</v>
      </c>
      <c r="K195" s="66"/>
      <c r="L195" s="66">
        <v>816.25</v>
      </c>
      <c r="M195" s="66">
        <v>20915.52</v>
      </c>
      <c r="N195" s="66"/>
      <c r="O195" s="66"/>
      <c r="P195" s="66">
        <v>750.43</v>
      </c>
      <c r="Q195" s="66">
        <v>22951.58</v>
      </c>
      <c r="R195" s="66"/>
      <c r="S195" s="66"/>
      <c r="T195" s="66">
        <v>18969.740000000002</v>
      </c>
      <c r="U195" s="66">
        <v>50655.38</v>
      </c>
      <c r="V195" s="66"/>
      <c r="W195" s="66">
        <v>77.05</v>
      </c>
      <c r="X195" s="66">
        <v>184.48</v>
      </c>
      <c r="Y195" s="66"/>
      <c r="Z195" s="66"/>
      <c r="AA195" s="66"/>
      <c r="AB195" s="66"/>
      <c r="AC195" s="66"/>
      <c r="AD195" s="66"/>
      <c r="AE195" s="66">
        <v>1588.54</v>
      </c>
      <c r="AF195" s="66">
        <v>443.68</v>
      </c>
      <c r="AG195" s="66">
        <v>212.3</v>
      </c>
      <c r="AH195" s="66"/>
      <c r="AI195" s="66">
        <v>35.49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390853.77</v>
      </c>
      <c r="K198" s="56">
        <f>SUM(K204,K199)</f>
        <v>0</v>
      </c>
      <c r="L198" s="56">
        <f t="shared" ref="L198:BW198" si="128">SUM(L204,L199)</f>
        <v>4398.67</v>
      </c>
      <c r="M198" s="56">
        <f t="shared" si="128"/>
        <v>172832.25</v>
      </c>
      <c r="N198" s="56">
        <f t="shared" si="128"/>
        <v>0</v>
      </c>
      <c r="O198" s="56">
        <f t="shared" si="128"/>
        <v>0</v>
      </c>
      <c r="P198" s="56">
        <f t="shared" si="128"/>
        <v>915.56000000000006</v>
      </c>
      <c r="Q198" s="56">
        <f t="shared" si="128"/>
        <v>182473.18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6436.31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14391.42</v>
      </c>
      <c r="AF198" s="56">
        <f t="shared" si="128"/>
        <v>4521.6100000000006</v>
      </c>
      <c r="AG198" s="56">
        <f t="shared" si="128"/>
        <v>3700.3999999999996</v>
      </c>
      <c r="AH198" s="56">
        <f t="shared" si="128"/>
        <v>0</v>
      </c>
      <c r="AI198" s="56">
        <f t="shared" si="128"/>
        <v>1184.3700000000001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242608.04</v>
      </c>
      <c r="K199" s="82">
        <f>SUM(K200:K203)</f>
        <v>0</v>
      </c>
      <c r="L199" s="82">
        <f t="shared" ref="L199:BW199" si="130">SUM(L200:L203)</f>
        <v>2332.5</v>
      </c>
      <c r="M199" s="82">
        <f t="shared" si="130"/>
        <v>111708.56</v>
      </c>
      <c r="N199" s="82">
        <f t="shared" si="130"/>
        <v>0</v>
      </c>
      <c r="O199" s="82">
        <f t="shared" si="130"/>
        <v>0</v>
      </c>
      <c r="P199" s="82">
        <f t="shared" si="130"/>
        <v>324.37</v>
      </c>
      <c r="Q199" s="82">
        <f t="shared" si="130"/>
        <v>115434.23000000001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7758.77</v>
      </c>
      <c r="AF199" s="82">
        <f t="shared" si="130"/>
        <v>2416.2600000000002</v>
      </c>
      <c r="AG199" s="82">
        <f t="shared" si="130"/>
        <v>1939.6999999999998</v>
      </c>
      <c r="AH199" s="82">
        <f t="shared" si="130"/>
        <v>0</v>
      </c>
      <c r="AI199" s="82">
        <f t="shared" si="130"/>
        <v>693.65000000000009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36412.990000000013</v>
      </c>
      <c r="K201" s="66"/>
      <c r="L201" s="66">
        <v>634.66</v>
      </c>
      <c r="M201" s="66">
        <v>14957.28</v>
      </c>
      <c r="N201" s="66"/>
      <c r="O201" s="66"/>
      <c r="P201" s="66">
        <v>252.31</v>
      </c>
      <c r="Q201" s="66">
        <v>17226.689999999999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2024.26</v>
      </c>
      <c r="AF201" s="66">
        <v>627.23</v>
      </c>
      <c r="AG201" s="66">
        <v>537.73</v>
      </c>
      <c r="AH201" s="66"/>
      <c r="AI201" s="66">
        <v>152.83000000000001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40835.910000000003</v>
      </c>
      <c r="K202" s="66"/>
      <c r="L202" s="66">
        <v>705.34</v>
      </c>
      <c r="M202" s="66">
        <v>16839.73</v>
      </c>
      <c r="N202" s="66"/>
      <c r="O202" s="66"/>
      <c r="P202" s="66"/>
      <c r="Q202" s="66">
        <v>19467.02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2318.11</v>
      </c>
      <c r="AF202" s="66">
        <v>713.37</v>
      </c>
      <c r="AG202" s="66">
        <v>596.92999999999995</v>
      </c>
      <c r="AH202" s="66"/>
      <c r="AI202" s="66">
        <v>195.41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165359.14000000001</v>
      </c>
      <c r="K203" s="66"/>
      <c r="L203" s="66">
        <v>992.5</v>
      </c>
      <c r="M203" s="66">
        <v>79911.55</v>
      </c>
      <c r="N203" s="66"/>
      <c r="O203" s="66"/>
      <c r="P203" s="66">
        <v>72.06</v>
      </c>
      <c r="Q203" s="66">
        <v>78740.52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3416.4</v>
      </c>
      <c r="AF203" s="66">
        <v>1075.6600000000001</v>
      </c>
      <c r="AG203" s="66">
        <v>805.04</v>
      </c>
      <c r="AH203" s="66"/>
      <c r="AI203" s="66">
        <v>345.41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148245.73000000001</v>
      </c>
      <c r="K204" s="82">
        <f>SUM(K205:K208)</f>
        <v>0</v>
      </c>
      <c r="L204" s="82">
        <f t="shared" ref="L204:BW204" si="133">SUM(L205:L208)</f>
        <v>2066.17</v>
      </c>
      <c r="M204" s="82">
        <f t="shared" si="133"/>
        <v>61123.69</v>
      </c>
      <c r="N204" s="82">
        <f t="shared" si="133"/>
        <v>0</v>
      </c>
      <c r="O204" s="82">
        <f t="shared" si="133"/>
        <v>0</v>
      </c>
      <c r="P204" s="82">
        <f t="shared" si="133"/>
        <v>591.19000000000005</v>
      </c>
      <c r="Q204" s="82">
        <f t="shared" si="133"/>
        <v>67038.95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6436.31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6632.65</v>
      </c>
      <c r="AF204" s="82">
        <f t="shared" si="133"/>
        <v>2105.35</v>
      </c>
      <c r="AG204" s="82">
        <f t="shared" si="133"/>
        <v>1760.7</v>
      </c>
      <c r="AH204" s="82">
        <f t="shared" si="133"/>
        <v>0</v>
      </c>
      <c r="AI204" s="82">
        <f>SUM(AI205:AI208)</f>
        <v>490.72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41508.65</v>
      </c>
      <c r="K206" s="66"/>
      <c r="L206" s="66">
        <v>699.81</v>
      </c>
      <c r="M206" s="66">
        <v>16742.27</v>
      </c>
      <c r="N206" s="66"/>
      <c r="O206" s="66"/>
      <c r="P206" s="66">
        <v>591.19000000000005</v>
      </c>
      <c r="Q206" s="66">
        <v>19472.77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2439.35</v>
      </c>
      <c r="AF206" s="66">
        <v>769.79</v>
      </c>
      <c r="AG206" s="66">
        <v>663.8</v>
      </c>
      <c r="AH206" s="66"/>
      <c r="AI206" s="66">
        <v>129.66999999999999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91226.04</v>
      </c>
      <c r="K207" s="66"/>
      <c r="L207" s="66">
        <v>1267.9100000000001</v>
      </c>
      <c r="M207" s="66">
        <v>38670.980000000003</v>
      </c>
      <c r="N207" s="66"/>
      <c r="O207" s="66"/>
      <c r="P207" s="66"/>
      <c r="Q207" s="66">
        <v>44849.64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3859.44</v>
      </c>
      <c r="AF207" s="66">
        <v>1225.7</v>
      </c>
      <c r="AG207" s="66">
        <v>1018.43</v>
      </c>
      <c r="AH207" s="66"/>
      <c r="AI207" s="66">
        <v>333.94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15511.040000000003</v>
      </c>
      <c r="K208" s="66"/>
      <c r="L208" s="66">
        <v>98.45</v>
      </c>
      <c r="M208" s="66">
        <v>5710.44</v>
      </c>
      <c r="N208" s="66"/>
      <c r="O208" s="66"/>
      <c r="P208" s="66"/>
      <c r="Q208" s="66">
        <v>2716.54</v>
      </c>
      <c r="R208" s="66"/>
      <c r="S208" s="66"/>
      <c r="T208" s="66"/>
      <c r="U208" s="66">
        <v>6436.31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333.86</v>
      </c>
      <c r="AF208" s="66">
        <v>109.86</v>
      </c>
      <c r="AG208" s="66">
        <v>78.47</v>
      </c>
      <c r="AH208" s="66"/>
      <c r="AI208" s="66">
        <v>27.11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4225.9900000000007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15.68</v>
      </c>
      <c r="P210" s="56">
        <f t="shared" si="137"/>
        <v>21.01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635.55999999999995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30.51</v>
      </c>
      <c r="Z210" s="56">
        <f t="shared" si="137"/>
        <v>25.14</v>
      </c>
      <c r="AA210" s="56">
        <f t="shared" si="137"/>
        <v>220.68</v>
      </c>
      <c r="AB210" s="56">
        <f t="shared" si="137"/>
        <v>0</v>
      </c>
      <c r="AC210" s="56">
        <f t="shared" si="137"/>
        <v>24</v>
      </c>
      <c r="AD210" s="56">
        <f t="shared" si="137"/>
        <v>96.01</v>
      </c>
      <c r="AE210" s="56">
        <f t="shared" si="137"/>
        <v>54.32</v>
      </c>
      <c r="AF210" s="56">
        <f t="shared" si="137"/>
        <v>15.22</v>
      </c>
      <c r="AG210" s="56">
        <f t="shared" si="137"/>
        <v>8.4700000000000006</v>
      </c>
      <c r="AH210" s="56">
        <f t="shared" si="137"/>
        <v>0</v>
      </c>
      <c r="AI210" s="56">
        <f t="shared" si="137"/>
        <v>1.56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4225.9900000000007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1826.52</v>
      </c>
      <c r="N211" s="82">
        <f t="shared" si="139"/>
        <v>0</v>
      </c>
      <c r="O211" s="82">
        <f t="shared" si="139"/>
        <v>15.68</v>
      </c>
      <c r="P211" s="82">
        <f t="shared" si="139"/>
        <v>21.01</v>
      </c>
      <c r="Q211" s="82">
        <f t="shared" si="139"/>
        <v>1251.31</v>
      </c>
      <c r="R211" s="82">
        <f t="shared" si="139"/>
        <v>0</v>
      </c>
      <c r="S211" s="82">
        <f>SUM(S212:S213)</f>
        <v>0</v>
      </c>
      <c r="T211" s="82">
        <f t="shared" si="139"/>
        <v>0</v>
      </c>
      <c r="U211" s="82">
        <f t="shared" si="139"/>
        <v>635.55999999999995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30.51</v>
      </c>
      <c r="Z211" s="82">
        <f t="shared" si="139"/>
        <v>25.14</v>
      </c>
      <c r="AA211" s="82">
        <f t="shared" si="139"/>
        <v>220.68</v>
      </c>
      <c r="AB211" s="82">
        <f t="shared" si="139"/>
        <v>0</v>
      </c>
      <c r="AC211" s="82">
        <f t="shared" si="139"/>
        <v>24</v>
      </c>
      <c r="AD211" s="82">
        <f t="shared" si="139"/>
        <v>96.01</v>
      </c>
      <c r="AE211" s="82">
        <f t="shared" si="139"/>
        <v>54.32</v>
      </c>
      <c r="AF211" s="82">
        <f t="shared" si="139"/>
        <v>15.22</v>
      </c>
      <c r="AG211" s="82">
        <f t="shared" si="139"/>
        <v>8.4700000000000006</v>
      </c>
      <c r="AH211" s="82">
        <f>SUM(AH212:AH213)</f>
        <v>0</v>
      </c>
      <c r="AI211" s="82">
        <f>SUM(AI212:AI213)</f>
        <v>1.56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209.2</v>
      </c>
      <c r="K212" s="66"/>
      <c r="L212" s="66"/>
      <c r="M212" s="66"/>
      <c r="N212" s="66"/>
      <c r="O212" s="66">
        <v>15.68</v>
      </c>
      <c r="P212" s="66">
        <v>21.01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12.84</v>
      </c>
      <c r="AA212" s="66">
        <v>55.1</v>
      </c>
      <c r="AB212" s="66"/>
      <c r="AC212" s="66">
        <v>5</v>
      </c>
      <c r="AD212" s="66">
        <v>20</v>
      </c>
      <c r="AE212" s="66">
        <v>54.32</v>
      </c>
      <c r="AF212" s="66">
        <v>15.22</v>
      </c>
      <c r="AG212" s="66">
        <v>8.4700000000000006</v>
      </c>
      <c r="AH212" s="66"/>
      <c r="AI212" s="66">
        <v>1.56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4016.7900000000004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635.55999999999995</v>
      </c>
      <c r="V213" s="66"/>
      <c r="W213" s="66"/>
      <c r="X213" s="66"/>
      <c r="Y213" s="66">
        <v>30.51</v>
      </c>
      <c r="Z213" s="66">
        <v>12.3</v>
      </c>
      <c r="AA213" s="66">
        <v>165.58</v>
      </c>
      <c r="AB213" s="66"/>
      <c r="AC213" s="66">
        <v>19</v>
      </c>
      <c r="AD213" s="66">
        <v>76.010000000000005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0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0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0</v>
      </c>
      <c r="AF214" s="82">
        <f t="shared" si="141"/>
        <v>0</v>
      </c>
      <c r="AG214" s="82">
        <f t="shared" si="141"/>
        <v>0</v>
      </c>
      <c r="AH214" s="82">
        <f t="shared" si="141"/>
        <v>0</v>
      </c>
      <c r="AI214" s="82">
        <f t="shared" si="141"/>
        <v>0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106417.27999999998</v>
      </c>
      <c r="K218" s="56">
        <f>SUM(K219,K227)</f>
        <v>0</v>
      </c>
      <c r="L218" s="56">
        <f t="shared" ref="L218:BW218" si="143">SUM(L219,L227)</f>
        <v>424.79999999999995</v>
      </c>
      <c r="M218" s="56">
        <f t="shared" si="143"/>
        <v>11995.41</v>
      </c>
      <c r="N218" s="56">
        <f t="shared" si="143"/>
        <v>0</v>
      </c>
      <c r="O218" s="56">
        <f t="shared" si="143"/>
        <v>205.95</v>
      </c>
      <c r="P218" s="56">
        <f t="shared" si="143"/>
        <v>597.91999999999996</v>
      </c>
      <c r="Q218" s="56">
        <f t="shared" si="143"/>
        <v>10803.7</v>
      </c>
      <c r="R218" s="56">
        <f t="shared" si="143"/>
        <v>0</v>
      </c>
      <c r="S218" s="56">
        <f t="shared" si="143"/>
        <v>985.16</v>
      </c>
      <c r="T218" s="56">
        <f t="shared" si="143"/>
        <v>15034.14</v>
      </c>
      <c r="U218" s="56">
        <f t="shared" si="143"/>
        <v>39662.259999999995</v>
      </c>
      <c r="V218" s="56">
        <f t="shared" si="143"/>
        <v>0</v>
      </c>
      <c r="W218" s="56">
        <f t="shared" si="143"/>
        <v>19.010000000000002</v>
      </c>
      <c r="X218" s="56">
        <f t="shared" si="143"/>
        <v>39.06</v>
      </c>
      <c r="Y218" s="56">
        <f t="shared" si="143"/>
        <v>0</v>
      </c>
      <c r="Z218" s="56">
        <f t="shared" si="143"/>
        <v>0</v>
      </c>
      <c r="AA218" s="56">
        <f t="shared" si="143"/>
        <v>0</v>
      </c>
      <c r="AB218" s="56">
        <f t="shared" si="143"/>
        <v>0</v>
      </c>
      <c r="AC218" s="56">
        <f t="shared" si="143"/>
        <v>4269.51</v>
      </c>
      <c r="AD218" s="56">
        <f t="shared" si="143"/>
        <v>20111.96</v>
      </c>
      <c r="AE218" s="56">
        <f t="shared" si="143"/>
        <v>1512.8700000000001</v>
      </c>
      <c r="AF218" s="56">
        <f t="shared" si="143"/>
        <v>421.32</v>
      </c>
      <c r="AG218" s="56">
        <f t="shared" si="143"/>
        <v>200.01999999999998</v>
      </c>
      <c r="AH218" s="56">
        <f t="shared" si="143"/>
        <v>0</v>
      </c>
      <c r="AI218" s="56">
        <f t="shared" si="143"/>
        <v>77.17</v>
      </c>
      <c r="AJ218" s="56">
        <f t="shared" si="143"/>
        <v>57.02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1287.2200000000003</v>
      </c>
      <c r="K219" s="56">
        <f>SUM(K220:K221)</f>
        <v>0</v>
      </c>
      <c r="L219" s="56">
        <f t="shared" ref="L219:BW219" si="145">SUM(L220:L221)</f>
        <v>6.77</v>
      </c>
      <c r="M219" s="56">
        <f t="shared" si="145"/>
        <v>-41.32</v>
      </c>
      <c r="N219" s="56">
        <f t="shared" si="145"/>
        <v>0</v>
      </c>
      <c r="O219" s="56">
        <f t="shared" si="145"/>
        <v>104.46</v>
      </c>
      <c r="P219" s="56">
        <f t="shared" si="145"/>
        <v>-1.19</v>
      </c>
      <c r="Q219" s="56">
        <f t="shared" si="145"/>
        <v>35.42</v>
      </c>
      <c r="R219" s="56">
        <f t="shared" si="145"/>
        <v>0</v>
      </c>
      <c r="S219" s="56">
        <f t="shared" si="145"/>
        <v>59.53</v>
      </c>
      <c r="T219" s="56">
        <f t="shared" si="145"/>
        <v>268.47000000000003</v>
      </c>
      <c r="U219" s="56">
        <f t="shared" si="145"/>
        <v>704.84</v>
      </c>
      <c r="V219" s="56">
        <f t="shared" si="145"/>
        <v>0</v>
      </c>
      <c r="W219" s="56">
        <f t="shared" si="145"/>
        <v>19.010000000000002</v>
      </c>
      <c r="X219" s="56">
        <f t="shared" si="145"/>
        <v>39.06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27.24</v>
      </c>
      <c r="AF219" s="56">
        <f t="shared" si="145"/>
        <v>5.39</v>
      </c>
      <c r="AG219" s="56">
        <f t="shared" si="145"/>
        <v>6.64</v>
      </c>
      <c r="AH219" s="56">
        <f t="shared" si="145"/>
        <v>0</v>
      </c>
      <c r="AI219" s="56">
        <f t="shared" si="145"/>
        <v>-4.12</v>
      </c>
      <c r="AJ219" s="56">
        <f t="shared" si="145"/>
        <v>57.02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1287.2200000000003</v>
      </c>
      <c r="K221" s="82">
        <f>SUM(K222:K226)</f>
        <v>0</v>
      </c>
      <c r="L221" s="82">
        <f t="shared" ref="L221:BW221" si="147">SUM(L222:L226)</f>
        <v>6.77</v>
      </c>
      <c r="M221" s="82">
        <f t="shared" si="147"/>
        <v>-41.32</v>
      </c>
      <c r="N221" s="82">
        <f t="shared" si="147"/>
        <v>0</v>
      </c>
      <c r="O221" s="82">
        <f t="shared" si="147"/>
        <v>104.46</v>
      </c>
      <c r="P221" s="82">
        <f t="shared" si="147"/>
        <v>-1.19</v>
      </c>
      <c r="Q221" s="82">
        <f t="shared" si="147"/>
        <v>35.42</v>
      </c>
      <c r="R221" s="82">
        <f t="shared" si="147"/>
        <v>0</v>
      </c>
      <c r="S221" s="82">
        <f t="shared" si="147"/>
        <v>59.53</v>
      </c>
      <c r="T221" s="82">
        <f t="shared" si="147"/>
        <v>268.47000000000003</v>
      </c>
      <c r="U221" s="82">
        <f t="shared" si="147"/>
        <v>704.84</v>
      </c>
      <c r="V221" s="82">
        <f t="shared" si="147"/>
        <v>0</v>
      </c>
      <c r="W221" s="82">
        <f t="shared" si="147"/>
        <v>19.010000000000002</v>
      </c>
      <c r="X221" s="82">
        <f>SUM(X222:X226)</f>
        <v>39.06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27.24</v>
      </c>
      <c r="AF221" s="82">
        <f t="shared" si="147"/>
        <v>5.39</v>
      </c>
      <c r="AG221" s="82">
        <f t="shared" si="147"/>
        <v>6.64</v>
      </c>
      <c r="AH221" s="82">
        <f t="shared" si="147"/>
        <v>0</v>
      </c>
      <c r="AI221" s="82">
        <f t="shared" si="147"/>
        <v>-4.12</v>
      </c>
      <c r="AJ221" s="82">
        <f t="shared" si="147"/>
        <v>57.02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1251.5600000000004</v>
      </c>
      <c r="K223" s="66"/>
      <c r="L223" s="66">
        <v>6.77</v>
      </c>
      <c r="M223" s="66">
        <v>-41.32</v>
      </c>
      <c r="N223" s="66"/>
      <c r="O223" s="66">
        <v>68.8</v>
      </c>
      <c r="P223" s="66">
        <v>-1.19</v>
      </c>
      <c r="Q223" s="66">
        <v>35.42</v>
      </c>
      <c r="R223" s="66"/>
      <c r="S223" s="66">
        <v>59.53</v>
      </c>
      <c r="T223" s="66">
        <v>268.47000000000003</v>
      </c>
      <c r="U223" s="66">
        <v>704.84</v>
      </c>
      <c r="V223" s="66"/>
      <c r="W223" s="66">
        <v>19.010000000000002</v>
      </c>
      <c r="X223" s="66">
        <v>39.06</v>
      </c>
      <c r="Y223" s="66"/>
      <c r="Z223" s="66"/>
      <c r="AA223" s="66"/>
      <c r="AB223" s="66"/>
      <c r="AC223" s="66"/>
      <c r="AD223" s="66"/>
      <c r="AE223" s="66">
        <v>27.24</v>
      </c>
      <c r="AF223" s="66">
        <v>5.39</v>
      </c>
      <c r="AG223" s="66">
        <v>6.64</v>
      </c>
      <c r="AH223" s="66"/>
      <c r="AI223" s="66">
        <v>-4.12</v>
      </c>
      <c r="AJ223" s="66">
        <v>57.02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1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35.659999999999997</v>
      </c>
      <c r="K224" s="66"/>
      <c r="L224" s="66"/>
      <c r="M224" s="66"/>
      <c r="N224" s="66"/>
      <c r="O224" s="66">
        <v>35.659999999999997</v>
      </c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105130.05999999998</v>
      </c>
      <c r="K227" s="82">
        <f>SUM(K228:K229)</f>
        <v>0</v>
      </c>
      <c r="L227" s="82">
        <f t="shared" ref="L227:BW227" si="149">SUM(L228:L229)</f>
        <v>418.03</v>
      </c>
      <c r="M227" s="82">
        <f t="shared" si="149"/>
        <v>12036.73</v>
      </c>
      <c r="N227" s="82">
        <f t="shared" si="149"/>
        <v>0</v>
      </c>
      <c r="O227" s="82">
        <f t="shared" si="149"/>
        <v>101.49</v>
      </c>
      <c r="P227" s="82">
        <f t="shared" si="149"/>
        <v>599.11</v>
      </c>
      <c r="Q227" s="82">
        <f t="shared" si="149"/>
        <v>10768.28</v>
      </c>
      <c r="R227" s="82">
        <f t="shared" si="149"/>
        <v>0</v>
      </c>
      <c r="S227" s="82">
        <f t="shared" si="149"/>
        <v>925.63</v>
      </c>
      <c r="T227" s="82">
        <f t="shared" si="149"/>
        <v>14765.67</v>
      </c>
      <c r="U227" s="82">
        <f t="shared" si="149"/>
        <v>38957.42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0</v>
      </c>
      <c r="AB227" s="82">
        <f t="shared" si="149"/>
        <v>0</v>
      </c>
      <c r="AC227" s="82">
        <f t="shared" si="149"/>
        <v>4269.51</v>
      </c>
      <c r="AD227" s="82">
        <f t="shared" si="149"/>
        <v>20111.96</v>
      </c>
      <c r="AE227" s="82">
        <f t="shared" si="149"/>
        <v>1485.63</v>
      </c>
      <c r="AF227" s="82">
        <f t="shared" si="149"/>
        <v>415.93</v>
      </c>
      <c r="AG227" s="82">
        <f>SUM(AG228:AG229)</f>
        <v>193.38</v>
      </c>
      <c r="AH227" s="82">
        <f>SUM(AH228:AH229)</f>
        <v>0</v>
      </c>
      <c r="AI227" s="82">
        <f>SUM(AI228:AI229)</f>
        <v>81.290000000000006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105130.05999999998</v>
      </c>
      <c r="K228" s="88"/>
      <c r="L228" s="88">
        <v>418.03</v>
      </c>
      <c r="M228" s="88">
        <v>12036.73</v>
      </c>
      <c r="N228" s="88"/>
      <c r="O228" s="88">
        <v>101.49</v>
      </c>
      <c r="P228" s="88">
        <v>599.11</v>
      </c>
      <c r="Q228" s="88">
        <v>10768.28</v>
      </c>
      <c r="R228" s="88"/>
      <c r="S228" s="88">
        <v>925.63</v>
      </c>
      <c r="T228" s="88">
        <v>14765.67</v>
      </c>
      <c r="U228" s="88">
        <v>38957.42</v>
      </c>
      <c r="V228" s="88"/>
      <c r="W228" s="88"/>
      <c r="X228" s="88"/>
      <c r="Y228" s="88"/>
      <c r="Z228" s="88"/>
      <c r="AA228" s="88"/>
      <c r="AB228" s="88"/>
      <c r="AC228" s="88">
        <v>4269.51</v>
      </c>
      <c r="AD228" s="88">
        <v>20111.96</v>
      </c>
      <c r="AE228" s="88">
        <v>1485.63</v>
      </c>
      <c r="AF228" s="88">
        <v>415.93</v>
      </c>
      <c r="AG228" s="88">
        <v>193.38</v>
      </c>
      <c r="AH228" s="88"/>
      <c r="AI228" s="88">
        <v>81.290000000000006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3313.36</v>
      </c>
      <c r="K235" s="56">
        <f>SUM(K236,K257)</f>
        <v>0</v>
      </c>
      <c r="L235" s="56">
        <f t="shared" ref="L235:BW235" si="155">SUM(L236,L257)</f>
        <v>61.930000000000007</v>
      </c>
      <c r="M235" s="56">
        <f t="shared" si="155"/>
        <v>1372.5</v>
      </c>
      <c r="N235" s="56">
        <f t="shared" si="155"/>
        <v>0</v>
      </c>
      <c r="O235" s="56">
        <f t="shared" si="155"/>
        <v>0</v>
      </c>
      <c r="P235" s="56">
        <f t="shared" si="155"/>
        <v>79.22</v>
      </c>
      <c r="Q235" s="56">
        <f t="shared" si="155"/>
        <v>1464.6999999999998</v>
      </c>
      <c r="R235" s="56">
        <f t="shared" si="155"/>
        <v>0</v>
      </c>
      <c r="S235" s="56">
        <f t="shared" si="155"/>
        <v>0</v>
      </c>
      <c r="T235" s="56">
        <f t="shared" si="155"/>
        <v>0</v>
      </c>
      <c r="U235" s="56">
        <f t="shared" si="155"/>
        <v>0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24.51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207.07</v>
      </c>
      <c r="AF235" s="56">
        <f t="shared" si="155"/>
        <v>63.900000000000006</v>
      </c>
      <c r="AG235" s="56">
        <f t="shared" si="155"/>
        <v>24.31</v>
      </c>
      <c r="AH235" s="56">
        <f t="shared" si="155"/>
        <v>0</v>
      </c>
      <c r="AI235" s="56">
        <f t="shared" si="155"/>
        <v>15.219999999999999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24.51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</v>
      </c>
      <c r="R236" s="56">
        <f t="shared" si="157"/>
        <v>0</v>
      </c>
      <c r="S236" s="56">
        <f t="shared" si="157"/>
        <v>0</v>
      </c>
      <c r="T236" s="56">
        <f t="shared" si="157"/>
        <v>0</v>
      </c>
      <c r="U236" s="56">
        <f t="shared" si="157"/>
        <v>0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24.51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24.51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0</v>
      </c>
      <c r="R237" s="82">
        <f t="shared" si="159"/>
        <v>0</v>
      </c>
      <c r="S237" s="82">
        <f t="shared" si="159"/>
        <v>0</v>
      </c>
      <c r="T237" s="82">
        <f t="shared" si="159"/>
        <v>0</v>
      </c>
      <c r="U237" s="82">
        <f t="shared" si="159"/>
        <v>0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24.51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24.51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>
        <v>24.51</v>
      </c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3288.85</v>
      </c>
      <c r="K257" s="82">
        <f>SUM(K258,K269)</f>
        <v>0</v>
      </c>
      <c r="L257" s="82">
        <f>SUM(L258,L269)</f>
        <v>61.930000000000007</v>
      </c>
      <c r="M257" s="82">
        <f t="shared" ref="M257:AG257" si="164">SUM(M258,M269)</f>
        <v>1372.5</v>
      </c>
      <c r="N257" s="82">
        <f t="shared" si="164"/>
        <v>0</v>
      </c>
      <c r="O257" s="82">
        <f t="shared" si="164"/>
        <v>0</v>
      </c>
      <c r="P257" s="82">
        <f t="shared" si="164"/>
        <v>79.22</v>
      </c>
      <c r="Q257" s="82">
        <f t="shared" si="164"/>
        <v>1464.6999999999998</v>
      </c>
      <c r="R257" s="82">
        <f t="shared" si="164"/>
        <v>0</v>
      </c>
      <c r="S257" s="82">
        <f t="shared" si="164"/>
        <v>0</v>
      </c>
      <c r="T257" s="82">
        <f t="shared" si="164"/>
        <v>0</v>
      </c>
      <c r="U257" s="82">
        <f t="shared" si="164"/>
        <v>0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207.07</v>
      </c>
      <c r="AF257" s="82">
        <f t="shared" si="164"/>
        <v>63.900000000000006</v>
      </c>
      <c r="AG257" s="82">
        <f t="shared" si="164"/>
        <v>24.31</v>
      </c>
      <c r="AH257" s="82">
        <f>SUM(AH258,AH269)</f>
        <v>0</v>
      </c>
      <c r="AI257" s="82">
        <f>SUM(AI258,AI269)</f>
        <v>15.219999999999999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3288.85</v>
      </c>
      <c r="K258" s="82"/>
      <c r="L258" s="82">
        <f>SUM(L259:L268)</f>
        <v>61.930000000000007</v>
      </c>
      <c r="M258" s="82">
        <f t="shared" ref="M258:AJ258" si="166">SUM(M259:M268)</f>
        <v>1372.5</v>
      </c>
      <c r="N258" s="82">
        <f t="shared" si="166"/>
        <v>0</v>
      </c>
      <c r="O258" s="82">
        <f t="shared" si="166"/>
        <v>0</v>
      </c>
      <c r="P258" s="82">
        <f t="shared" si="166"/>
        <v>79.22</v>
      </c>
      <c r="Q258" s="82">
        <f t="shared" si="166"/>
        <v>1464.6999999999998</v>
      </c>
      <c r="R258" s="82">
        <f t="shared" si="166"/>
        <v>0</v>
      </c>
      <c r="S258" s="82">
        <f t="shared" si="166"/>
        <v>0</v>
      </c>
      <c r="T258" s="82">
        <f t="shared" si="166"/>
        <v>0</v>
      </c>
      <c r="U258" s="82">
        <f t="shared" si="166"/>
        <v>0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207.07</v>
      </c>
      <c r="AF258" s="82">
        <f t="shared" si="166"/>
        <v>63.900000000000006</v>
      </c>
      <c r="AG258" s="82">
        <f t="shared" si="166"/>
        <v>24.31</v>
      </c>
      <c r="AH258" s="82">
        <f t="shared" si="166"/>
        <v>0</v>
      </c>
      <c r="AI258" s="82">
        <f t="shared" si="166"/>
        <v>15.219999999999999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4453.57</v>
      </c>
      <c r="K259" s="88"/>
      <c r="L259" s="88">
        <v>83.9</v>
      </c>
      <c r="M259" s="88">
        <v>1859.16</v>
      </c>
      <c r="N259" s="88"/>
      <c r="O259" s="88"/>
      <c r="P259" s="88">
        <v>108.63</v>
      </c>
      <c r="Q259" s="88">
        <v>1981.09</v>
      </c>
      <c r="R259" s="88"/>
      <c r="S259" s="88"/>
      <c r="T259" s="88">
        <v>0</v>
      </c>
      <c r="U259" s="88">
        <v>0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280.70999999999998</v>
      </c>
      <c r="AF259" s="88">
        <v>85.98</v>
      </c>
      <c r="AG259" s="88">
        <v>31.72</v>
      </c>
      <c r="AH259" s="88"/>
      <c r="AI259" s="88">
        <v>22.38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0</v>
      </c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-1164.72</v>
      </c>
      <c r="K264" s="88"/>
      <c r="L264" s="88">
        <v>-21.97</v>
      </c>
      <c r="M264" s="88">
        <v>-486.66</v>
      </c>
      <c r="N264" s="88"/>
      <c r="O264" s="88"/>
      <c r="P264" s="88">
        <v>-29.41</v>
      </c>
      <c r="Q264" s="88">
        <v>-516.39</v>
      </c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>
        <v>-73.64</v>
      </c>
      <c r="AF264" s="88">
        <v>-22.08</v>
      </c>
      <c r="AG264" s="88">
        <v>-7.41</v>
      </c>
      <c r="AH264" s="88"/>
      <c r="AI264" s="88">
        <v>-7.16</v>
      </c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0</v>
      </c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206088.87999999998</v>
      </c>
      <c r="K393" s="56">
        <f>SUM(K394,K412)</f>
        <v>0</v>
      </c>
      <c r="L393" s="56">
        <f t="shared" ref="L393:BW393" si="206">SUM(L394,L412)</f>
        <v>1902.98</v>
      </c>
      <c r="M393" s="56">
        <f t="shared" si="206"/>
        <v>70878.23</v>
      </c>
      <c r="N393" s="56">
        <f t="shared" si="206"/>
        <v>0</v>
      </c>
      <c r="O393" s="56">
        <f t="shared" si="206"/>
        <v>7297.1600000000008</v>
      </c>
      <c r="P393" s="56">
        <f t="shared" si="206"/>
        <v>908.13</v>
      </c>
      <c r="Q393" s="56">
        <f t="shared" si="206"/>
        <v>62429.19</v>
      </c>
      <c r="R393" s="56">
        <f t="shared" si="206"/>
        <v>0</v>
      </c>
      <c r="S393" s="56">
        <f t="shared" si="206"/>
        <v>1733.39</v>
      </c>
      <c r="T393" s="56">
        <f t="shared" si="206"/>
        <v>0</v>
      </c>
      <c r="U393" s="56">
        <f t="shared" si="206"/>
        <v>24949.15</v>
      </c>
      <c r="V393" s="56">
        <f t="shared" si="206"/>
        <v>101.59</v>
      </c>
      <c r="W393" s="56">
        <f t="shared" si="206"/>
        <v>0</v>
      </c>
      <c r="X393" s="56">
        <f t="shared" si="206"/>
        <v>219.8</v>
      </c>
      <c r="Y393" s="56">
        <f t="shared" si="206"/>
        <v>824.84</v>
      </c>
      <c r="Z393" s="56">
        <f t="shared" si="206"/>
        <v>0</v>
      </c>
      <c r="AA393" s="56">
        <f t="shared" si="206"/>
        <v>3632.75</v>
      </c>
      <c r="AB393" s="56">
        <f t="shared" si="206"/>
        <v>1885.25</v>
      </c>
      <c r="AC393" s="56">
        <f t="shared" si="206"/>
        <v>0</v>
      </c>
      <c r="AD393" s="56">
        <f t="shared" si="206"/>
        <v>17962.560000000001</v>
      </c>
      <c r="AE393" s="56">
        <f t="shared" si="206"/>
        <v>6850.24</v>
      </c>
      <c r="AF393" s="56">
        <f t="shared" si="206"/>
        <v>2062.98</v>
      </c>
      <c r="AG393" s="56">
        <f t="shared" si="206"/>
        <v>1833.11</v>
      </c>
      <c r="AH393" s="56">
        <f t="shared" si="206"/>
        <v>0</v>
      </c>
      <c r="AI393" s="56">
        <f t="shared" si="206"/>
        <v>617.53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206088.87999999998</v>
      </c>
      <c r="K394" s="106">
        <f>SUM(K395:K397,K401,,K406:K407,K410:K411)</f>
        <v>0</v>
      </c>
      <c r="L394" s="106">
        <f t="shared" ref="L394:BW394" si="208">SUM(L395:L397,L401,,L406:L407,L410:L411)</f>
        <v>1902.98</v>
      </c>
      <c r="M394" s="106">
        <f t="shared" si="208"/>
        <v>70878.23</v>
      </c>
      <c r="N394" s="106">
        <f t="shared" si="208"/>
        <v>0</v>
      </c>
      <c r="O394" s="106">
        <f t="shared" si="208"/>
        <v>7297.1600000000008</v>
      </c>
      <c r="P394" s="106">
        <f t="shared" si="208"/>
        <v>908.13</v>
      </c>
      <c r="Q394" s="106">
        <f t="shared" si="208"/>
        <v>62429.19</v>
      </c>
      <c r="R394" s="106">
        <f t="shared" si="208"/>
        <v>0</v>
      </c>
      <c r="S394" s="106">
        <f t="shared" si="208"/>
        <v>1733.39</v>
      </c>
      <c r="T394" s="106">
        <f t="shared" si="208"/>
        <v>0</v>
      </c>
      <c r="U394" s="106">
        <f t="shared" si="208"/>
        <v>24949.15</v>
      </c>
      <c r="V394" s="106">
        <f t="shared" si="208"/>
        <v>101.59</v>
      </c>
      <c r="W394" s="106">
        <f t="shared" si="208"/>
        <v>0</v>
      </c>
      <c r="X394" s="106">
        <f t="shared" si="208"/>
        <v>219.8</v>
      </c>
      <c r="Y394" s="106">
        <f t="shared" si="208"/>
        <v>824.84</v>
      </c>
      <c r="Z394" s="106">
        <f t="shared" si="208"/>
        <v>0</v>
      </c>
      <c r="AA394" s="106">
        <f t="shared" si="208"/>
        <v>3632.75</v>
      </c>
      <c r="AB394" s="106">
        <f t="shared" si="208"/>
        <v>1885.25</v>
      </c>
      <c r="AC394" s="106">
        <f t="shared" si="208"/>
        <v>0</v>
      </c>
      <c r="AD394" s="106">
        <f t="shared" si="208"/>
        <v>17962.560000000001</v>
      </c>
      <c r="AE394" s="106">
        <f t="shared" si="208"/>
        <v>6850.24</v>
      </c>
      <c r="AF394" s="106">
        <f t="shared" si="208"/>
        <v>2062.98</v>
      </c>
      <c r="AG394" s="106">
        <f t="shared" si="208"/>
        <v>1833.11</v>
      </c>
      <c r="AH394" s="106">
        <f t="shared" si="208"/>
        <v>0</v>
      </c>
      <c r="AI394" s="106">
        <f t="shared" si="208"/>
        <v>617.53</v>
      </c>
      <c r="AJ394" s="106">
        <f t="shared" si="208"/>
        <v>0</v>
      </c>
      <c r="AK394" s="106">
        <f t="shared" si="208"/>
        <v>0</v>
      </c>
      <c r="AL394" s="106">
        <f t="shared" si="208"/>
        <v>0</v>
      </c>
      <c r="AM394" s="106">
        <f t="shared" si="208"/>
        <v>0</v>
      </c>
      <c r="AN394" s="106">
        <f t="shared" si="208"/>
        <v>0</v>
      </c>
      <c r="AO394" s="106">
        <f t="shared" si="208"/>
        <v>0</v>
      </c>
      <c r="AP394" s="106">
        <f t="shared" si="208"/>
        <v>0</v>
      </c>
      <c r="AQ394" s="106">
        <f t="shared" si="208"/>
        <v>0</v>
      </c>
      <c r="AR394" s="106">
        <f t="shared" si="208"/>
        <v>0</v>
      </c>
      <c r="AS394" s="106">
        <f t="shared" si="208"/>
        <v>0</v>
      </c>
      <c r="AT394" s="106">
        <f t="shared" si="208"/>
        <v>0</v>
      </c>
      <c r="AU394" s="106">
        <f t="shared" si="208"/>
        <v>0</v>
      </c>
      <c r="AV394" s="106">
        <f t="shared" si="208"/>
        <v>0</v>
      </c>
      <c r="AW394" s="106">
        <f t="shared" si="208"/>
        <v>0</v>
      </c>
      <c r="AX394" s="106">
        <f t="shared" si="208"/>
        <v>0</v>
      </c>
      <c r="AY394" s="106">
        <f t="shared" si="208"/>
        <v>0</v>
      </c>
      <c r="AZ394" s="106">
        <f t="shared" si="208"/>
        <v>0</v>
      </c>
      <c r="BA394" s="106">
        <f t="shared" si="208"/>
        <v>0</v>
      </c>
      <c r="BB394" s="106">
        <f t="shared" si="208"/>
        <v>0</v>
      </c>
      <c r="BC394" s="106">
        <f t="shared" si="208"/>
        <v>0</v>
      </c>
      <c r="BD394" s="106">
        <f t="shared" si="208"/>
        <v>0</v>
      </c>
      <c r="BE394" s="106">
        <f t="shared" si="208"/>
        <v>0</v>
      </c>
      <c r="BF394" s="106">
        <f t="shared" si="208"/>
        <v>0</v>
      </c>
      <c r="BG394" s="106">
        <f t="shared" si="208"/>
        <v>0</v>
      </c>
      <c r="BH394" s="106">
        <f t="shared" si="208"/>
        <v>0</v>
      </c>
      <c r="BI394" s="106">
        <f t="shared" si="208"/>
        <v>0</v>
      </c>
      <c r="BJ394" s="106">
        <f t="shared" si="208"/>
        <v>0</v>
      </c>
      <c r="BK394" s="106">
        <f t="shared" si="208"/>
        <v>0</v>
      </c>
      <c r="BL394" s="106">
        <f t="shared" si="208"/>
        <v>0</v>
      </c>
      <c r="BM394" s="106">
        <f t="shared" si="208"/>
        <v>0</v>
      </c>
      <c r="BN394" s="106">
        <f t="shared" si="208"/>
        <v>0</v>
      </c>
      <c r="BO394" s="106">
        <f t="shared" si="208"/>
        <v>0</v>
      </c>
      <c r="BP394" s="106">
        <f t="shared" si="208"/>
        <v>0</v>
      </c>
      <c r="BQ394" s="106">
        <f t="shared" si="208"/>
        <v>0</v>
      </c>
      <c r="BR394" s="106">
        <f t="shared" si="208"/>
        <v>0</v>
      </c>
      <c r="BS394" s="106">
        <f t="shared" si="208"/>
        <v>0</v>
      </c>
      <c r="BT394" s="106">
        <f t="shared" si="208"/>
        <v>0</v>
      </c>
      <c r="BU394" s="106">
        <f t="shared" si="208"/>
        <v>0</v>
      </c>
      <c r="BV394" s="106">
        <f t="shared" si="208"/>
        <v>0</v>
      </c>
      <c r="BW394" s="106">
        <f t="shared" si="208"/>
        <v>0</v>
      </c>
      <c r="BX394" s="106">
        <f t="shared" ref="BX394:CG394" si="209">SUM(BX395:BX397,BX401,,BX406:BX407,BX410:BX411)</f>
        <v>0</v>
      </c>
      <c r="BY394" s="106">
        <f t="shared" si="209"/>
        <v>0</v>
      </c>
      <c r="BZ394" s="106">
        <f t="shared" si="209"/>
        <v>0</v>
      </c>
      <c r="CA394" s="106">
        <f t="shared" si="209"/>
        <v>0</v>
      </c>
      <c r="CB394" s="106">
        <f t="shared" si="209"/>
        <v>0</v>
      </c>
      <c r="CC394" s="106">
        <f t="shared" si="209"/>
        <v>0</v>
      </c>
      <c r="CD394" s="106">
        <f t="shared" si="209"/>
        <v>0</v>
      </c>
      <c r="CE394" s="106">
        <f t="shared" si="209"/>
        <v>0</v>
      </c>
      <c r="CF394" s="106">
        <f t="shared" si="209"/>
        <v>0</v>
      </c>
      <c r="CG394" s="10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8"/>
      <c r="E395" s="65" t="s">
        <v>15</v>
      </c>
      <c r="F395" s="109" t="s">
        <v>185</v>
      </c>
      <c r="G395" s="65"/>
      <c r="H395" s="65"/>
      <c r="I395" s="65"/>
      <c r="J395" s="55">
        <f t="shared" si="205"/>
        <v>82373.09</v>
      </c>
      <c r="K395" s="66"/>
      <c r="L395" s="66">
        <v>7.35</v>
      </c>
      <c r="M395" s="66">
        <v>23313.119999999999</v>
      </c>
      <c r="N395" s="66"/>
      <c r="O395" s="66">
        <v>336.31</v>
      </c>
      <c r="P395" s="66"/>
      <c r="Q395" s="66">
        <v>7406.98</v>
      </c>
      <c r="R395" s="66"/>
      <c r="S395" s="66">
        <v>1733.39</v>
      </c>
      <c r="T395" s="66"/>
      <c r="U395" s="66">
        <v>24949.15</v>
      </c>
      <c r="V395" s="66">
        <v>101.59</v>
      </c>
      <c r="W395" s="66"/>
      <c r="X395" s="66">
        <v>219.8</v>
      </c>
      <c r="Y395" s="66">
        <v>824.84</v>
      </c>
      <c r="Z395" s="66"/>
      <c r="AA395" s="66">
        <v>3632.75</v>
      </c>
      <c r="AB395" s="66">
        <v>1885.25</v>
      </c>
      <c r="AC395" s="66"/>
      <c r="AD395" s="66">
        <v>17962.560000000001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09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09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>SUM(K398:CG398)</f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1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1269.17</v>
      </c>
      <c r="K401" s="70">
        <f>K402+K403+K404+K405</f>
        <v>0</v>
      </c>
      <c r="L401" s="70">
        <f>L402+L403+L404+L405</f>
        <v>0</v>
      </c>
      <c r="M401" s="70">
        <f>M402+M403+M404+M405</f>
        <v>753.18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515.99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1269.17</v>
      </c>
      <c r="K405" s="66"/>
      <c r="L405" s="66"/>
      <c r="M405" s="66">
        <v>753.18</v>
      </c>
      <c r="N405" s="66"/>
      <c r="O405" s="66"/>
      <c r="P405" s="66"/>
      <c r="Q405" s="66">
        <v>515.99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09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09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09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09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09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09" t="s">
        <v>194</v>
      </c>
      <c r="G411" s="65"/>
      <c r="H411" s="65"/>
      <c r="I411" s="65"/>
      <c r="J411" s="55">
        <f t="shared" si="205"/>
        <v>122446.62</v>
      </c>
      <c r="K411" s="66"/>
      <c r="L411" s="66">
        <v>1895.63</v>
      </c>
      <c r="M411" s="66">
        <v>46811.93</v>
      </c>
      <c r="N411" s="66"/>
      <c r="O411" s="66">
        <v>6960.85</v>
      </c>
      <c r="P411" s="66">
        <v>908.13</v>
      </c>
      <c r="Q411" s="66">
        <v>54506.22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6850.24</v>
      </c>
      <c r="AF411" s="66">
        <v>2062.98</v>
      </c>
      <c r="AG411" s="66">
        <v>1833.11</v>
      </c>
      <c r="AH411" s="66"/>
      <c r="AI411" s="66">
        <v>617.53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09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09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09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09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09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0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09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09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09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09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09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09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09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09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09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09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09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09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09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09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09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09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09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09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4"/>
      <c r="D440" s="114"/>
      <c r="E440" s="63" t="s">
        <v>19</v>
      </c>
      <c r="F440" s="11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5"/>
      <c r="D441" s="114"/>
      <c r="E441" s="65"/>
      <c r="F441" s="72" t="s">
        <v>35</v>
      </c>
      <c r="G441" s="109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5"/>
      <c r="D442" s="114"/>
      <c r="E442" s="65"/>
      <c r="F442" s="72" t="s">
        <v>47</v>
      </c>
      <c r="G442" s="109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5"/>
      <c r="D443" s="115"/>
      <c r="E443" s="65"/>
      <c r="F443" s="72" t="s">
        <v>69</v>
      </c>
      <c r="G443" s="109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5"/>
      <c r="D444" s="115"/>
      <c r="E444" s="65"/>
      <c r="F444" s="72" t="s">
        <v>71</v>
      </c>
      <c r="G444" s="109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5"/>
      <c r="D445" s="115"/>
      <c r="E445" s="65"/>
      <c r="F445" s="72" t="s">
        <v>94</v>
      </c>
      <c r="G445" s="109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5"/>
      <c r="D446" s="115"/>
      <c r="E446" s="65"/>
      <c r="F446" s="72" t="s">
        <v>96</v>
      </c>
      <c r="G446" s="109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5"/>
      <c r="D447" s="115"/>
      <c r="E447" s="65"/>
      <c r="F447" s="72" t="s">
        <v>205</v>
      </c>
      <c r="G447" s="109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5"/>
      <c r="D448" s="115"/>
      <c r="E448" s="65"/>
      <c r="F448" s="72" t="s">
        <v>207</v>
      </c>
      <c r="G448" s="109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5"/>
      <c r="D449" s="115"/>
      <c r="E449" s="65"/>
      <c r="F449" s="72" t="s">
        <v>209</v>
      </c>
      <c r="G449" s="109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4"/>
      <c r="D450" s="116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5"/>
      <c r="D451" s="115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5"/>
      <c r="D452" s="115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5"/>
      <c r="D453" s="115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5"/>
      <c r="D454" s="115"/>
      <c r="E454" s="65"/>
      <c r="F454" s="87"/>
      <c r="G454" s="65"/>
      <c r="H454" s="65"/>
      <c r="I454" s="65"/>
      <c r="J454" s="11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4"/>
      <c r="D456" s="116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4"/>
      <c r="D457" s="114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5"/>
      <c r="D458" s="115"/>
      <c r="E458" s="84"/>
      <c r="F458" s="72" t="s">
        <v>35</v>
      </c>
      <c r="G458" s="109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5"/>
      <c r="D459" s="115"/>
      <c r="E459" s="65"/>
      <c r="F459" s="72"/>
      <c r="G459" s="65" t="s">
        <v>37</v>
      </c>
      <c r="H459" s="109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5"/>
      <c r="D460" s="115"/>
      <c r="E460" s="65"/>
      <c r="F460" s="72"/>
      <c r="G460" s="65" t="s">
        <v>50</v>
      </c>
      <c r="H460" s="109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5"/>
      <c r="D461" s="115"/>
      <c r="E461" s="65"/>
      <c r="F461" s="72" t="s">
        <v>47</v>
      </c>
      <c r="G461" s="109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5"/>
      <c r="D462" s="115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5"/>
      <c r="D463" s="115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4"/>
      <c r="D464" s="114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5"/>
      <c r="D465" s="115"/>
      <c r="E465" s="65"/>
      <c r="F465" s="72" t="s">
        <v>35</v>
      </c>
      <c r="G465" s="109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5"/>
      <c r="D466" s="115"/>
      <c r="E466" s="65"/>
      <c r="F466" s="72"/>
      <c r="G466" s="65" t="s">
        <v>37</v>
      </c>
      <c r="H466" s="109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5"/>
      <c r="D467" s="115"/>
      <c r="E467" s="65"/>
      <c r="F467" s="72"/>
      <c r="G467" s="65" t="s">
        <v>50</v>
      </c>
      <c r="H467" s="109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5"/>
      <c r="D468" s="115"/>
      <c r="E468" s="65"/>
      <c r="F468" s="72" t="s">
        <v>47</v>
      </c>
      <c r="G468" s="109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5"/>
      <c r="D469" s="115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5"/>
      <c r="D470" s="118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4"/>
      <c r="D471" s="116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4"/>
      <c r="D472" s="114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5"/>
      <c r="D473" s="115"/>
      <c r="E473" s="84"/>
      <c r="F473" s="72" t="s">
        <v>35</v>
      </c>
      <c r="G473" s="109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5"/>
      <c r="D474" s="115"/>
      <c r="E474" s="65"/>
      <c r="F474" s="72"/>
      <c r="G474" s="65" t="s">
        <v>37</v>
      </c>
      <c r="H474" s="109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5"/>
      <c r="D475" s="115"/>
      <c r="E475" s="65"/>
      <c r="F475" s="72"/>
      <c r="G475" s="65" t="s">
        <v>50</v>
      </c>
      <c r="H475" s="109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5"/>
      <c r="D476" s="115"/>
      <c r="E476" s="65"/>
      <c r="F476" s="72" t="s">
        <v>47</v>
      </c>
      <c r="G476" s="109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5"/>
      <c r="D477" s="115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5"/>
      <c r="D478" s="115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4"/>
      <c r="D479" s="114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5"/>
      <c r="D480" s="115"/>
      <c r="E480" s="65"/>
      <c r="F480" s="72" t="s">
        <v>35</v>
      </c>
      <c r="G480" s="109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5"/>
      <c r="D481" s="115"/>
      <c r="E481" s="65"/>
      <c r="F481" s="72"/>
      <c r="G481" s="65" t="s">
        <v>37</v>
      </c>
      <c r="H481" s="109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5"/>
      <c r="D482" s="115"/>
      <c r="E482" s="65"/>
      <c r="F482" s="72"/>
      <c r="G482" s="65" t="s">
        <v>50</v>
      </c>
      <c r="H482" s="109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5"/>
      <c r="D483" s="115"/>
      <c r="E483" s="65"/>
      <c r="F483" s="72" t="s">
        <v>47</v>
      </c>
      <c r="G483" s="109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5"/>
      <c r="D484" s="115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5"/>
      <c r="D485" s="115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19"/>
      <c r="D486" s="119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148504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74252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74252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5"/>
      <c r="D488" s="116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148504</v>
      </c>
      <c r="K488" s="70">
        <f>K489+K490</f>
        <v>0</v>
      </c>
      <c r="L488" s="70">
        <f>L489+L490</f>
        <v>0</v>
      </c>
      <c r="M488" s="70">
        <f>M489+M490</f>
        <v>74252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74252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5"/>
      <c r="D489" s="115"/>
      <c r="E489" s="72" t="s">
        <v>15</v>
      </c>
      <c r="F489" s="109" t="s">
        <v>218</v>
      </c>
      <c r="G489" s="65"/>
      <c r="H489" s="65"/>
      <c r="I489" s="65"/>
      <c r="J489" s="55">
        <f t="shared" si="237"/>
        <v>148504</v>
      </c>
      <c r="K489" s="66"/>
      <c r="L489" s="66"/>
      <c r="M489" s="66">
        <v>74252</v>
      </c>
      <c r="N489" s="66"/>
      <c r="O489" s="66"/>
      <c r="P489" s="66"/>
      <c r="Q489" s="66">
        <v>74252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5"/>
      <c r="D490" s="115"/>
      <c r="E490" s="72" t="s">
        <v>17</v>
      </c>
      <c r="F490" s="109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5"/>
      <c r="D491" s="116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5"/>
      <c r="D492" s="115"/>
      <c r="E492" s="72" t="s">
        <v>15</v>
      </c>
      <c r="F492" s="109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1"/>
    </row>
    <row r="493" spans="1:89" ht="14.1" customHeight="1" x14ac:dyDescent="0.3">
      <c r="A493" s="48">
        <f t="shared" si="244"/>
        <v>492</v>
      </c>
      <c r="B493" s="65"/>
      <c r="C493" s="115"/>
      <c r="D493" s="115"/>
      <c r="E493" s="72" t="s">
        <v>17</v>
      </c>
      <c r="F493" s="109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0"/>
    </row>
    <row r="494" spans="1:89" ht="14.1" customHeight="1" x14ac:dyDescent="0.3">
      <c r="A494" s="48">
        <f t="shared" si="244"/>
        <v>493</v>
      </c>
      <c r="B494" s="65"/>
      <c r="C494" s="115"/>
      <c r="D494" s="115"/>
      <c r="E494" s="72"/>
      <c r="F494" s="10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0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09"/>
      <c r="G495" s="65"/>
      <c r="H495" s="65"/>
      <c r="I495" s="65"/>
      <c r="J495" s="55">
        <f t="shared" si="237"/>
        <v>0</v>
      </c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3"/>
      <c r="CH495" s="120"/>
    </row>
    <row r="496" spans="1:89" ht="14.1" hidden="1" customHeight="1" x14ac:dyDescent="0.2">
      <c r="A496" s="164">
        <f t="shared" si="244"/>
        <v>495</v>
      </c>
      <c r="B496" s="165"/>
      <c r="C496" s="165"/>
      <c r="D496" s="165"/>
      <c r="E496" s="166"/>
      <c r="F496" s="167"/>
      <c r="G496" s="165"/>
      <c r="H496" s="165"/>
      <c r="I496" s="168"/>
      <c r="J496" s="169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70"/>
      <c r="BP496" s="170"/>
      <c r="BQ496" s="170"/>
      <c r="BR496" s="170"/>
      <c r="BS496" s="170"/>
      <c r="BT496" s="170"/>
      <c r="BU496" s="170"/>
      <c r="BV496" s="170"/>
      <c r="BW496" s="170"/>
      <c r="BX496" s="170"/>
      <c r="BY496" s="170"/>
      <c r="BZ496" s="170"/>
      <c r="CA496" s="170"/>
      <c r="CB496" s="170"/>
      <c r="CC496" s="170"/>
      <c r="CD496" s="170"/>
      <c r="CE496" s="170"/>
      <c r="CF496" s="170"/>
      <c r="CG496" s="171"/>
      <c r="CH496" s="120"/>
    </row>
    <row r="497" spans="1:86" ht="14.1" hidden="1" customHeight="1" x14ac:dyDescent="0.2">
      <c r="A497" s="124"/>
      <c r="B497" s="125"/>
      <c r="C497" s="125"/>
      <c r="D497" s="125"/>
      <c r="E497" s="125"/>
      <c r="F497" s="125"/>
      <c r="G497" s="125"/>
      <c r="H497" s="125"/>
      <c r="I497" s="125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7"/>
      <c r="CH497" s="120"/>
    </row>
    <row r="498" spans="1:86" ht="14.1" hidden="1" customHeight="1" x14ac:dyDescent="0.2">
      <c r="A498" s="124"/>
      <c r="B498" s="125"/>
      <c r="C498" s="125"/>
      <c r="D498" s="125"/>
      <c r="E498" s="125"/>
      <c r="F498" s="125"/>
      <c r="G498" s="125"/>
      <c r="H498" s="125"/>
      <c r="I498" s="125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7"/>
      <c r="CH498" s="120"/>
    </row>
    <row r="499" spans="1:86" ht="14.1" hidden="1" customHeight="1" x14ac:dyDescent="0.2">
      <c r="A499" s="124"/>
      <c r="B499" s="125"/>
      <c r="C499" s="125"/>
      <c r="D499" s="125"/>
      <c r="E499" s="125"/>
      <c r="F499" s="125"/>
      <c r="G499" s="125"/>
      <c r="H499" s="125"/>
      <c r="I499" s="125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7"/>
      <c r="CH499" s="120"/>
    </row>
    <row r="500" spans="1:86" ht="14.1" hidden="1" customHeight="1" x14ac:dyDescent="0.2">
      <c r="A500" s="128"/>
      <c r="B500" s="3"/>
      <c r="C500" s="3"/>
      <c r="D500" s="3"/>
      <c r="E500" s="3"/>
      <c r="F500" s="3"/>
      <c r="G500" s="3"/>
      <c r="H500" s="3"/>
      <c r="I500" s="3"/>
      <c r="J500" s="126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0"/>
    </row>
    <row r="501" spans="1:86" s="137" customFormat="1" ht="24" hidden="1" customHeight="1" x14ac:dyDescent="0.2">
      <c r="A501" s="124"/>
      <c r="B501" s="129">
        <v>2</v>
      </c>
      <c r="C501" s="129">
        <f>B501+1</f>
        <v>3</v>
      </c>
      <c r="D501" s="129">
        <f t="shared" ref="D501:BO501" si="274">C501+1</f>
        <v>4</v>
      </c>
      <c r="E501" s="129">
        <f t="shared" si="274"/>
        <v>5</v>
      </c>
      <c r="F501" s="129">
        <f t="shared" si="274"/>
        <v>6</v>
      </c>
      <c r="G501" s="129">
        <f t="shared" si="274"/>
        <v>7</v>
      </c>
      <c r="H501" s="129">
        <f t="shared" si="274"/>
        <v>8</v>
      </c>
      <c r="I501" s="129">
        <f t="shared" si="274"/>
        <v>9</v>
      </c>
      <c r="J501" s="129">
        <f t="shared" si="274"/>
        <v>10</v>
      </c>
      <c r="K501" s="129">
        <f t="shared" si="274"/>
        <v>11</v>
      </c>
      <c r="L501" s="129">
        <f t="shared" si="274"/>
        <v>12</v>
      </c>
      <c r="M501" s="129">
        <f t="shared" si="274"/>
        <v>13</v>
      </c>
      <c r="N501" s="129">
        <f t="shared" si="274"/>
        <v>14</v>
      </c>
      <c r="O501" s="129">
        <f t="shared" si="274"/>
        <v>15</v>
      </c>
      <c r="P501" s="129">
        <f t="shared" si="274"/>
        <v>16</v>
      </c>
      <c r="Q501" s="129">
        <f t="shared" si="274"/>
        <v>17</v>
      </c>
      <c r="R501" s="129">
        <f t="shared" si="274"/>
        <v>18</v>
      </c>
      <c r="S501" s="129">
        <f t="shared" si="274"/>
        <v>19</v>
      </c>
      <c r="T501" s="129">
        <f t="shared" si="274"/>
        <v>20</v>
      </c>
      <c r="U501" s="129">
        <f t="shared" si="274"/>
        <v>21</v>
      </c>
      <c r="V501" s="129">
        <f t="shared" si="274"/>
        <v>22</v>
      </c>
      <c r="W501" s="129">
        <f t="shared" si="274"/>
        <v>23</v>
      </c>
      <c r="X501" s="129">
        <f t="shared" si="274"/>
        <v>24</v>
      </c>
      <c r="Y501" s="129">
        <f t="shared" si="274"/>
        <v>25</v>
      </c>
      <c r="Z501" s="129">
        <f t="shared" si="274"/>
        <v>26</v>
      </c>
      <c r="AA501" s="129">
        <f t="shared" si="274"/>
        <v>27</v>
      </c>
      <c r="AB501" s="129">
        <f t="shared" si="274"/>
        <v>28</v>
      </c>
      <c r="AC501" s="129">
        <f t="shared" si="274"/>
        <v>29</v>
      </c>
      <c r="AD501" s="129">
        <f t="shared" si="274"/>
        <v>30</v>
      </c>
      <c r="AE501" s="129">
        <f t="shared" si="274"/>
        <v>31</v>
      </c>
      <c r="AF501" s="129">
        <f t="shared" si="274"/>
        <v>32</v>
      </c>
      <c r="AG501" s="129">
        <f t="shared" si="274"/>
        <v>33</v>
      </c>
      <c r="AH501" s="129">
        <f t="shared" si="274"/>
        <v>34</v>
      </c>
      <c r="AI501" s="129">
        <f t="shared" si="274"/>
        <v>35</v>
      </c>
      <c r="AJ501" s="129">
        <f t="shared" si="274"/>
        <v>36</v>
      </c>
      <c r="AK501" s="129">
        <f t="shared" si="274"/>
        <v>37</v>
      </c>
      <c r="AL501" s="129">
        <f t="shared" si="274"/>
        <v>38</v>
      </c>
      <c r="AM501" s="129">
        <f t="shared" si="274"/>
        <v>39</v>
      </c>
      <c r="AN501" s="129">
        <f t="shared" si="274"/>
        <v>40</v>
      </c>
      <c r="AO501" s="129">
        <f t="shared" si="274"/>
        <v>41</v>
      </c>
      <c r="AP501" s="129">
        <f t="shared" si="274"/>
        <v>42</v>
      </c>
      <c r="AQ501" s="129">
        <f t="shared" si="274"/>
        <v>43</v>
      </c>
      <c r="AR501" s="129">
        <f t="shared" si="274"/>
        <v>44</v>
      </c>
      <c r="AS501" s="129">
        <f t="shared" si="274"/>
        <v>45</v>
      </c>
      <c r="AT501" s="129">
        <f t="shared" si="274"/>
        <v>46</v>
      </c>
      <c r="AU501" s="129">
        <f t="shared" si="274"/>
        <v>47</v>
      </c>
      <c r="AV501" s="129">
        <f t="shared" si="274"/>
        <v>48</v>
      </c>
      <c r="AW501" s="129">
        <f t="shared" si="274"/>
        <v>49</v>
      </c>
      <c r="AX501" s="129">
        <f t="shared" si="274"/>
        <v>50</v>
      </c>
      <c r="AY501" s="129">
        <f t="shared" si="274"/>
        <v>51</v>
      </c>
      <c r="AZ501" s="129">
        <f t="shared" si="274"/>
        <v>52</v>
      </c>
      <c r="BA501" s="129">
        <f t="shared" si="274"/>
        <v>53</v>
      </c>
      <c r="BB501" s="129">
        <f t="shared" si="274"/>
        <v>54</v>
      </c>
      <c r="BC501" s="129">
        <f t="shared" si="274"/>
        <v>55</v>
      </c>
      <c r="BD501" s="129">
        <f t="shared" si="274"/>
        <v>56</v>
      </c>
      <c r="BE501" s="129">
        <f t="shared" si="274"/>
        <v>57</v>
      </c>
      <c r="BF501" s="129">
        <f t="shared" si="274"/>
        <v>58</v>
      </c>
      <c r="BG501" s="129">
        <f t="shared" si="274"/>
        <v>59</v>
      </c>
      <c r="BH501" s="129">
        <f t="shared" si="274"/>
        <v>60</v>
      </c>
      <c r="BI501" s="129">
        <f t="shared" si="274"/>
        <v>61</v>
      </c>
      <c r="BJ501" s="129">
        <f t="shared" si="274"/>
        <v>62</v>
      </c>
      <c r="BK501" s="129">
        <f t="shared" si="274"/>
        <v>63</v>
      </c>
      <c r="BL501" s="129">
        <f t="shared" si="274"/>
        <v>64</v>
      </c>
      <c r="BM501" s="129">
        <f t="shared" si="274"/>
        <v>65</v>
      </c>
      <c r="BN501" s="129">
        <f t="shared" si="274"/>
        <v>66</v>
      </c>
      <c r="BO501" s="129">
        <f t="shared" si="274"/>
        <v>67</v>
      </c>
      <c r="BP501" s="129">
        <f t="shared" ref="BP501:CF501" si="275">BO501+1</f>
        <v>68</v>
      </c>
      <c r="BQ501" s="129">
        <f t="shared" si="275"/>
        <v>69</v>
      </c>
      <c r="BR501" s="129">
        <f t="shared" si="275"/>
        <v>70</v>
      </c>
      <c r="BS501" s="129">
        <f t="shared" si="275"/>
        <v>71</v>
      </c>
      <c r="BT501" s="129">
        <f t="shared" si="275"/>
        <v>72</v>
      </c>
      <c r="BU501" s="129">
        <f t="shared" si="275"/>
        <v>73</v>
      </c>
      <c r="BV501" s="129">
        <f t="shared" si="275"/>
        <v>74</v>
      </c>
      <c r="BW501" s="129">
        <f t="shared" si="275"/>
        <v>75</v>
      </c>
      <c r="BX501" s="129">
        <f t="shared" si="275"/>
        <v>76</v>
      </c>
      <c r="BY501" s="129">
        <f t="shared" si="275"/>
        <v>77</v>
      </c>
      <c r="BZ501" s="129">
        <f t="shared" si="275"/>
        <v>78</v>
      </c>
      <c r="CA501" s="129">
        <f t="shared" si="275"/>
        <v>79</v>
      </c>
      <c r="CB501" s="129">
        <f t="shared" si="275"/>
        <v>80</v>
      </c>
      <c r="CC501" s="129">
        <f t="shared" si="275"/>
        <v>81</v>
      </c>
      <c r="CD501" s="129">
        <f t="shared" si="275"/>
        <v>82</v>
      </c>
      <c r="CE501" s="129">
        <f t="shared" si="275"/>
        <v>83</v>
      </c>
      <c r="CF501" s="129">
        <f t="shared" si="275"/>
        <v>84</v>
      </c>
      <c r="CG501" s="129">
        <f>BB501+1</f>
        <v>55</v>
      </c>
      <c r="CH501" s="136"/>
    </row>
    <row r="502" spans="1:86" ht="14.1" hidden="1" customHeight="1" x14ac:dyDescent="0.25">
      <c r="A502" s="130"/>
      <c r="B502" s="131"/>
      <c r="C502" s="132" t="str">
        <f>CONCATENATE($B$1," לתקופה :",[1]הערות!$C$3,"    סכומים")</f>
        <v>הכשרה  חב' לבטוח בע"מ לתקופה :יוני-2019    סכומים</v>
      </c>
      <c r="D502" s="133"/>
      <c r="E502" s="133"/>
      <c r="F502" s="133"/>
      <c r="G502" s="133"/>
      <c r="H502" s="133"/>
      <c r="I502" s="134"/>
      <c r="J502" s="135" t="s">
        <v>222</v>
      </c>
      <c r="K502" s="135" t="str">
        <f>K9</f>
        <v>קרן ח'</v>
      </c>
      <c r="L502" s="135" t="str">
        <f t="shared" ref="L502:CG502" si="276">L9</f>
        <v>קרן ט'</v>
      </c>
      <c r="M502" s="135" t="str">
        <f t="shared" si="276"/>
        <v>קרן י'</v>
      </c>
      <c r="N502" s="135" t="str">
        <f t="shared" si="276"/>
        <v>קרן י' פוליסות שהונפקו לאחר 1.1.04</v>
      </c>
      <c r="O502" s="135" t="str">
        <f t="shared" si="276"/>
        <v>הכשרה -אג"ח ממשלת ישראל</v>
      </c>
      <c r="P502" s="135" t="str">
        <f t="shared" si="276"/>
        <v>הכשרה -מניות</v>
      </c>
      <c r="Q502" s="135" t="str">
        <f t="shared" si="276"/>
        <v>הכשרה -כללי</v>
      </c>
      <c r="R502" s="135" t="str">
        <f t="shared" si="276"/>
        <v>הכשרה -שקלי טווח קצר</v>
      </c>
      <c r="S502" s="135" t="str">
        <f t="shared" si="276"/>
        <v xml:space="preserve">הכשרה -אלטשולר שחם-אג"ח ממשלת ישראל </v>
      </c>
      <c r="T502" s="135" t="str">
        <f t="shared" si="276"/>
        <v>הכשרה -אלטשולר שחם-מניות</v>
      </c>
      <c r="U502" s="135" t="str">
        <f t="shared" si="276"/>
        <v xml:space="preserve">הכשרה -אלטשולר שחם-כללי </v>
      </c>
      <c r="V502" s="135" t="str">
        <f t="shared" si="276"/>
        <v>הכשרה -פסגות-אג"ח ממשלת ישראל</v>
      </c>
      <c r="W502" s="135" t="str">
        <f t="shared" si="276"/>
        <v>הכשרה -פסגות-מניות</v>
      </c>
      <c r="X502" s="135" t="str">
        <f t="shared" si="276"/>
        <v xml:space="preserve">הכשרה -פסגות-כללי </v>
      </c>
      <c r="Y502" s="135" t="str">
        <f t="shared" si="276"/>
        <v>הכשרה - מיטב דש-  אג"ח ממשלת ישראל</v>
      </c>
      <c r="Z502" s="135" t="str">
        <f t="shared" si="276"/>
        <v>הכשרה- מיטב דש - מניות</v>
      </c>
      <c r="AA502" s="135" t="str">
        <f t="shared" si="276"/>
        <v>הכשרה - מיטב דש -כללי</v>
      </c>
      <c r="AB502" s="135" t="str">
        <f t="shared" si="276"/>
        <v>הכשרה -ילין לפידות-אג"ח ממשלת ישראל</v>
      </c>
      <c r="AC502" s="135" t="str">
        <f t="shared" si="276"/>
        <v>הכשרה -ילין לפידות-מניות</v>
      </c>
      <c r="AD502" s="135" t="str">
        <f t="shared" si="276"/>
        <v>הכשרה -ילין לפידות-כללי</v>
      </c>
      <c r="AE502" s="135" t="str">
        <f t="shared" si="276"/>
        <v>הכשרה-לבני 50 ומטה</v>
      </c>
      <c r="AF502" s="135" t="str">
        <f t="shared" si="276"/>
        <v>הכשרה- לבני 50-60</v>
      </c>
      <c r="AG502" s="135" t="str">
        <f t="shared" si="276"/>
        <v>הכשרה-לבני 60 ומעלה</v>
      </c>
      <c r="AH502" s="135" t="str">
        <f t="shared" si="276"/>
        <v>הכשרה- הלכה</v>
      </c>
      <c r="AI502" s="135" t="e">
        <f t="shared" ca="1" si="276"/>
        <v>#REF!</v>
      </c>
      <c r="AJ502" s="135" t="e">
        <f t="shared" ca="1" si="276"/>
        <v>#REF!</v>
      </c>
      <c r="AK502" s="135" t="e">
        <f t="shared" ca="1" si="276"/>
        <v>#REF!</v>
      </c>
      <c r="AL502" s="135" t="e">
        <f t="shared" ca="1" si="276"/>
        <v>#REF!</v>
      </c>
      <c r="AM502" s="135" t="e">
        <f t="shared" ca="1" si="276"/>
        <v>#REF!</v>
      </c>
      <c r="AN502" s="135" t="e">
        <f t="shared" ca="1" si="276"/>
        <v>#REF!</v>
      </c>
      <c r="AO502" s="135" t="e">
        <f t="shared" ca="1" si="276"/>
        <v>#REF!</v>
      </c>
      <c r="AP502" s="135" t="e">
        <f t="shared" ca="1" si="276"/>
        <v>#REF!</v>
      </c>
      <c r="AQ502" s="135" t="e">
        <f t="shared" ca="1" si="276"/>
        <v>#REF!</v>
      </c>
      <c r="AR502" s="135" t="e">
        <f t="shared" ca="1" si="276"/>
        <v>#REF!</v>
      </c>
      <c r="AS502" s="135" t="e">
        <f t="shared" ca="1" si="276"/>
        <v>#REF!</v>
      </c>
      <c r="AT502" s="135" t="e">
        <f t="shared" ca="1" si="276"/>
        <v>#REF!</v>
      </c>
      <c r="AU502" s="135" t="e">
        <f t="shared" ca="1" si="276"/>
        <v>#REF!</v>
      </c>
      <c r="AV502" s="135" t="e">
        <f t="shared" ca="1" si="276"/>
        <v>#REF!</v>
      </c>
      <c r="AW502" s="135" t="e">
        <f t="shared" ca="1" si="276"/>
        <v>#REF!</v>
      </c>
      <c r="AX502" s="135" t="e">
        <f t="shared" ca="1" si="276"/>
        <v>#REF!</v>
      </c>
      <c r="AY502" s="135" t="e">
        <f t="shared" ca="1" si="276"/>
        <v>#REF!</v>
      </c>
      <c r="AZ502" s="135" t="e">
        <f t="shared" ca="1" si="276"/>
        <v>#REF!</v>
      </c>
      <c r="BA502" s="135" t="e">
        <f t="shared" ca="1" si="276"/>
        <v>#REF!</v>
      </c>
      <c r="BB502" s="135" t="e">
        <f t="shared" ca="1" si="276"/>
        <v>#REF!</v>
      </c>
      <c r="BC502" s="135" t="e">
        <f t="shared" ca="1" si="276"/>
        <v>#REF!</v>
      </c>
      <c r="BD502" s="135" t="e">
        <f t="shared" ca="1" si="276"/>
        <v>#REF!</v>
      </c>
      <c r="BE502" s="135" t="e">
        <f t="shared" ca="1" si="276"/>
        <v>#REF!</v>
      </c>
      <c r="BF502" s="135" t="e">
        <f t="shared" ca="1" si="276"/>
        <v>#REF!</v>
      </c>
      <c r="BG502" s="135" t="e">
        <f t="shared" ca="1" si="276"/>
        <v>#REF!</v>
      </c>
      <c r="BH502" s="135" t="e">
        <f t="shared" ca="1" si="276"/>
        <v>#REF!</v>
      </c>
      <c r="BI502" s="135" t="e">
        <f t="shared" ca="1" si="276"/>
        <v>#REF!</v>
      </c>
      <c r="BJ502" s="135" t="e">
        <f t="shared" ca="1" si="276"/>
        <v>#REF!</v>
      </c>
      <c r="BK502" s="135" t="e">
        <f t="shared" ca="1" si="276"/>
        <v>#REF!</v>
      </c>
      <c r="BL502" s="135" t="e">
        <f t="shared" ca="1" si="276"/>
        <v>#REF!</v>
      </c>
      <c r="BM502" s="135" t="e">
        <f t="shared" ca="1" si="276"/>
        <v>#REF!</v>
      </c>
      <c r="BN502" s="135" t="e">
        <f t="shared" ca="1" si="276"/>
        <v>#REF!</v>
      </c>
      <c r="BO502" s="135" t="e">
        <f t="shared" ca="1" si="276"/>
        <v>#REF!</v>
      </c>
      <c r="BP502" s="135" t="e">
        <f t="shared" ca="1" si="276"/>
        <v>#REF!</v>
      </c>
      <c r="BQ502" s="135" t="e">
        <f t="shared" ca="1" si="276"/>
        <v>#REF!</v>
      </c>
      <c r="BR502" s="135" t="e">
        <f t="shared" ca="1" si="276"/>
        <v>#REF!</v>
      </c>
      <c r="BS502" s="135" t="e">
        <f t="shared" ca="1" si="276"/>
        <v>#REF!</v>
      </c>
      <c r="BT502" s="135" t="e">
        <f t="shared" ca="1" si="276"/>
        <v>#REF!</v>
      </c>
      <c r="BU502" s="135" t="e">
        <f t="shared" ca="1" si="276"/>
        <v>#REF!</v>
      </c>
      <c r="BV502" s="135" t="e">
        <f t="shared" ca="1" si="276"/>
        <v>#REF!</v>
      </c>
      <c r="BW502" s="135" t="e">
        <f t="shared" ca="1" si="276"/>
        <v>#REF!</v>
      </c>
      <c r="BX502" s="135" t="e">
        <f t="shared" ca="1" si="276"/>
        <v>#REF!</v>
      </c>
      <c r="BY502" s="135" t="e">
        <f t="shared" ca="1" si="276"/>
        <v>#REF!</v>
      </c>
      <c r="BZ502" s="135" t="e">
        <f t="shared" ca="1" si="276"/>
        <v>#REF!</v>
      </c>
      <c r="CA502" s="135" t="e">
        <f t="shared" ca="1" si="276"/>
        <v>#REF!</v>
      </c>
      <c r="CB502" s="135" t="e">
        <f ca="1">CB9</f>
        <v>#REF!</v>
      </c>
      <c r="CC502" s="135" t="e">
        <f ca="1">CC9</f>
        <v>#REF!</v>
      </c>
      <c r="CD502" s="135" t="e">
        <f ca="1">CD9</f>
        <v>#REF!</v>
      </c>
      <c r="CE502" s="135" t="e">
        <f ca="1">CE9</f>
        <v>#REF!</v>
      </c>
      <c r="CF502" s="135" t="e">
        <f ca="1">CF9</f>
        <v>#REF!</v>
      </c>
      <c r="CG502" s="135" t="str">
        <f t="shared" si="276"/>
        <v>אחר</v>
      </c>
      <c r="CH502" s="120"/>
    </row>
    <row r="503" spans="1:86" ht="14.1" hidden="1" customHeight="1" x14ac:dyDescent="0.2">
      <c r="A503" s="138">
        <f>A11</f>
        <v>10</v>
      </c>
      <c r="B503" s="139" t="str">
        <f>VLOOKUP($A503,$A$11:$M$501,B$501,0)</f>
        <v>1.</v>
      </c>
      <c r="C503" s="140" t="str">
        <f>VLOOKUP($A503,$A$11:$M$501,C$501,0)</f>
        <v>השקעות</v>
      </c>
      <c r="D503" s="141"/>
      <c r="E503" s="141"/>
      <c r="F503" s="141"/>
      <c r="G503" s="141"/>
      <c r="H503" s="141"/>
      <c r="I503" s="142"/>
      <c r="J503" s="143">
        <f>VLOOKUP($A503,$A$10:$CK$500,J$501,0)</f>
        <v>12890154.674000001</v>
      </c>
      <c r="K503" s="143">
        <f>VLOOKUP($A503,$A$10:$CK$500,K$501,0)</f>
        <v>0</v>
      </c>
      <c r="L503" s="143">
        <f>VLOOKUP($A503,$A$10:$CK$500,L$501,0)</f>
        <v>72960.14</v>
      </c>
      <c r="M503" s="143">
        <f>VLOOKUP($A503,$A$10:$CK$500,M$501,0)</f>
        <v>1723661.8599999999</v>
      </c>
      <c r="N503" s="143">
        <f>VLOOKUP($A503,$A$10:$CK$500,N$501,0)</f>
        <v>0</v>
      </c>
      <c r="O503" s="143">
        <f>VLOOKUP($A503,$A$10:$CK$500,O$501,0)</f>
        <v>255230.88500000001</v>
      </c>
      <c r="P503" s="143">
        <f>VLOOKUP($A503,$A$10:$CK$500,P$501,0)</f>
        <v>53021.598999999995</v>
      </c>
      <c r="Q503" s="143">
        <f>VLOOKUP($A503,$A$10:$CK$500,Q$501,0)</f>
        <v>2038282.9749999999</v>
      </c>
      <c r="R503" s="143">
        <f>VLOOKUP($A503,$A$10:$CK$500,R$501,0)</f>
        <v>40601.720999999998</v>
      </c>
      <c r="S503" s="143">
        <f>VLOOKUP($A503,$A$10:$CK$500,S$501,0)</f>
        <v>582332.01800000004</v>
      </c>
      <c r="T503" s="143">
        <f>VLOOKUP($A503,$A$10:$CK$500,T$501,0)</f>
        <v>525923.89599999995</v>
      </c>
      <c r="U503" s="143">
        <f>VLOOKUP($A503,$A$10:$CK$500,U$501,0)</f>
        <v>3400462.8370000003</v>
      </c>
      <c r="V503" s="143">
        <f>VLOOKUP($A503,$A$10:$CK$500,V$501,0)</f>
        <v>98246.848999999987</v>
      </c>
      <c r="W503" s="143">
        <f>VLOOKUP($A503,$A$10:$CK$500,W$501,0)</f>
        <v>19712.470999999998</v>
      </c>
      <c r="X503" s="143">
        <f>VLOOKUP($A503,$A$10:$CK$500,X$501,0)</f>
        <v>90669.02</v>
      </c>
      <c r="Y503" s="143">
        <f>VLOOKUP($A503,$A$10:$CK$500,Y$501,0)</f>
        <v>174160.26800000004</v>
      </c>
      <c r="Z503" s="143">
        <f>VLOOKUP($A503,$A$10:$CK$500,Z$501,0)</f>
        <v>44958.002</v>
      </c>
      <c r="AA503" s="143">
        <f>VLOOKUP($A503,$A$10:$CK$500,AA$501,0)</f>
        <v>423305.63500000001</v>
      </c>
      <c r="AB503" s="143">
        <f>VLOOKUP($A503,$A$10:$CK$500,AB$501,0)</f>
        <v>398636.9</v>
      </c>
      <c r="AC503" s="143">
        <f>VLOOKUP($A503,$A$10:$CK$500,AC$501,0)</f>
        <v>181785.94099999999</v>
      </c>
      <c r="AD503" s="143">
        <f>VLOOKUP($A503,$A$10:$CK$500,AD$501,0)</f>
        <v>2307443.1949999998</v>
      </c>
      <c r="AE503" s="143">
        <f>VLOOKUP($A503,$A$10:$CK$500,AE$501,0)</f>
        <v>257499.47100000002</v>
      </c>
      <c r="AF503" s="143">
        <f>VLOOKUP($A503,$A$10:$CK$500,AF$501,0)</f>
        <v>80482.994000000006</v>
      </c>
      <c r="AG503" s="143">
        <f>VLOOKUP($A503,$A$10:$CK$500,AG$501,0)</f>
        <v>60361.292999999998</v>
      </c>
      <c r="AH503" s="143">
        <f>VLOOKUP($A503,$A$10:$CK$500,AH$501,0)</f>
        <v>0</v>
      </c>
      <c r="AI503" s="143">
        <f>VLOOKUP($A503,$A$10:$CK$500,AI$501,0)</f>
        <v>28494.452999999998</v>
      </c>
      <c r="AJ503" s="143">
        <f>VLOOKUP($A503,$A$10:$CK$500,AJ$501,0)</f>
        <v>31920.251</v>
      </c>
      <c r="AK503" s="143">
        <f>VLOOKUP($A503,$A$10:$CK$500,AK$501,0)</f>
        <v>0</v>
      </c>
      <c r="AL503" s="143">
        <f>VLOOKUP($A503,$A$10:$CK$500,AL$501,0)</f>
        <v>0</v>
      </c>
      <c r="AM503" s="143">
        <f>VLOOKUP($A503,$A$10:$CK$500,AM$501,0)</f>
        <v>0</v>
      </c>
      <c r="AN503" s="143">
        <f>VLOOKUP($A503,$A$10:$CK$500,AN$501,0)</f>
        <v>0</v>
      </c>
      <c r="AO503" s="143">
        <f>VLOOKUP($A503,$A$10:$CK$500,AO$501,0)</f>
        <v>0</v>
      </c>
      <c r="AP503" s="143">
        <f>VLOOKUP($A503,$A$10:$CK$500,AP$501,0)</f>
        <v>0</v>
      </c>
      <c r="AQ503" s="143">
        <f>VLOOKUP($A503,$A$10:$CK$500,AQ$501,0)</f>
        <v>0</v>
      </c>
      <c r="AR503" s="143">
        <f>VLOOKUP($A503,$A$10:$CK$500,AR$501,0)</f>
        <v>0</v>
      </c>
      <c r="AS503" s="143">
        <f>VLOOKUP($A503,$A$10:$CK$500,AS$501,0)</f>
        <v>0</v>
      </c>
      <c r="AT503" s="143">
        <f>VLOOKUP($A503,$A$10:$CK$500,AT$501,0)</f>
        <v>0</v>
      </c>
      <c r="AU503" s="143">
        <f>VLOOKUP($A503,$A$10:$CK$500,AU$501,0)</f>
        <v>0</v>
      </c>
      <c r="AV503" s="143">
        <f>VLOOKUP($A503,$A$10:$CK$500,AV$501,0)</f>
        <v>0</v>
      </c>
      <c r="AW503" s="143">
        <f>VLOOKUP($A503,$A$10:$CK$500,AW$501,0)</f>
        <v>0</v>
      </c>
      <c r="AX503" s="143">
        <f>VLOOKUP($A503,$A$10:$CK$500,AX$501,0)</f>
        <v>0</v>
      </c>
      <c r="AY503" s="143">
        <f>VLOOKUP($A503,$A$10:$CK$500,AY$501,0)</f>
        <v>0</v>
      </c>
      <c r="AZ503" s="143">
        <f>VLOOKUP($A503,$A$10:$CK$500,AZ$501,0)</f>
        <v>0</v>
      </c>
      <c r="BA503" s="143">
        <f>VLOOKUP($A503,$A$10:$CK$500,BA$501,0)</f>
        <v>0</v>
      </c>
      <c r="BB503" s="143">
        <f>VLOOKUP($A503,$A$10:$CK$500,BB$501,0)</f>
        <v>0</v>
      </c>
      <c r="BC503" s="143">
        <f>VLOOKUP($A503,$A$10:$CK$500,BC$501,0)</f>
        <v>0</v>
      </c>
      <c r="BD503" s="143">
        <f>VLOOKUP($A503,$A$10:$CK$500,BD$501,0)</f>
        <v>0</v>
      </c>
      <c r="BE503" s="143">
        <f>VLOOKUP($A503,$A$10:$CK$500,BE$501,0)</f>
        <v>0</v>
      </c>
      <c r="BF503" s="143">
        <f>VLOOKUP($A503,$A$10:$CK$500,BF$501,0)</f>
        <v>0</v>
      </c>
      <c r="BG503" s="143">
        <f>VLOOKUP($A503,$A$10:$CK$500,BG$501,0)</f>
        <v>0</v>
      </c>
      <c r="BH503" s="143">
        <f>VLOOKUP($A503,$A$10:$CK$500,BH$501,0)</f>
        <v>0</v>
      </c>
      <c r="BI503" s="143">
        <f>VLOOKUP($A503,$A$10:$CK$500,BI$501,0)</f>
        <v>0</v>
      </c>
      <c r="BJ503" s="143">
        <f>VLOOKUP($A503,$A$10:$CK$500,BJ$501,0)</f>
        <v>0</v>
      </c>
      <c r="BK503" s="143">
        <f>VLOOKUP($A503,$A$10:$CK$500,BK$501,0)</f>
        <v>0</v>
      </c>
      <c r="BL503" s="143">
        <f>VLOOKUP($A503,$A$10:$CK$500,BL$501,0)</f>
        <v>0</v>
      </c>
      <c r="BM503" s="143">
        <f>VLOOKUP($A503,$A$10:$CK$500,BM$501,0)</f>
        <v>0</v>
      </c>
      <c r="BN503" s="143">
        <f>VLOOKUP($A503,$A$10:$CK$500,BN$501,0)</f>
        <v>0</v>
      </c>
      <c r="BO503" s="143">
        <f>VLOOKUP($A503,$A$10:$CK$500,BO$501,0)</f>
        <v>0</v>
      </c>
      <c r="BP503" s="143">
        <f>VLOOKUP($A503,$A$10:$CK$500,BP$501,0)</f>
        <v>0</v>
      </c>
      <c r="BQ503" s="143">
        <f>VLOOKUP($A503,$A$10:$CK$500,BQ$501,0)</f>
        <v>0</v>
      </c>
      <c r="BR503" s="143">
        <f>VLOOKUP($A503,$A$10:$CK$500,BR$501,0)</f>
        <v>0</v>
      </c>
      <c r="BS503" s="143">
        <f>VLOOKUP($A503,$A$10:$CK$500,BS$501,0)</f>
        <v>0</v>
      </c>
      <c r="BT503" s="143">
        <f>VLOOKUP($A503,$A$10:$CK$500,BT$501,0)</f>
        <v>0</v>
      </c>
      <c r="BU503" s="143">
        <f>VLOOKUP($A503,$A$10:$CK$500,BU$501,0)</f>
        <v>0</v>
      </c>
      <c r="BV503" s="143">
        <f>VLOOKUP($A503,$A$10:$CK$500,BV$501,0)</f>
        <v>0</v>
      </c>
      <c r="BW503" s="143">
        <f>VLOOKUP($A503,$A$10:$CK$500,BW$501,0)</f>
        <v>0</v>
      </c>
      <c r="BX503" s="143">
        <f>VLOOKUP($A503,$A$10:$CK$500,BX$501,0)</f>
        <v>0</v>
      </c>
      <c r="BY503" s="143">
        <f>VLOOKUP($A503,$A$10:$CK$500,BY$501,0)</f>
        <v>0</v>
      </c>
      <c r="BZ503" s="143">
        <f>VLOOKUP($A503,$A$10:$CK$500,BZ$501,0)</f>
        <v>0</v>
      </c>
      <c r="CA503" s="143">
        <f>VLOOKUP($A503,$A$10:$CK$500,CA$501,0)</f>
        <v>0</v>
      </c>
      <c r="CB503" s="143">
        <f>VLOOKUP($A503,$A$10:$CK$500,CB$501,0)</f>
        <v>0</v>
      </c>
      <c r="CC503" s="143">
        <f>VLOOKUP($A503,$A$10:$CK$500,CC$501,0)</f>
        <v>0</v>
      </c>
      <c r="CD503" s="143">
        <f>VLOOKUP($A503,$A$10:$CK$500,CD$501,0)</f>
        <v>0</v>
      </c>
      <c r="CE503" s="143">
        <f>VLOOKUP($A503,$A$10:$CK$500,CE$501,0)</f>
        <v>0</v>
      </c>
      <c r="CF503" s="143">
        <f>VLOOKUP($A503,$A$10:$CK$500,CF$501,0)</f>
        <v>0</v>
      </c>
      <c r="CG503" s="143">
        <f>VLOOKUP($A503,$A$10:$CK$500,CG$501,0)</f>
        <v>0</v>
      </c>
      <c r="CH503" s="120"/>
    </row>
    <row r="504" spans="1:86" ht="14.1" hidden="1" customHeight="1" x14ac:dyDescent="0.2">
      <c r="A504" s="138">
        <f>A12</f>
        <v>11</v>
      </c>
      <c r="B504" s="139"/>
      <c r="C504" s="140" t="str">
        <f>VLOOKUP($A504,$A$11:$M$501,C$501,0)</f>
        <v>א.</v>
      </c>
      <c r="D504" s="141" t="str">
        <f>VLOOKUP($A504,$A$11:$M$501,D$501,0)</f>
        <v>מזומנים ושווי מזומנים</v>
      </c>
      <c r="E504" s="141"/>
      <c r="F504" s="141"/>
      <c r="G504" s="141"/>
      <c r="H504" s="141"/>
      <c r="I504" s="142"/>
      <c r="J504" s="143">
        <f>VLOOKUP($A504,$A$10:$CK$500,J$501,0)</f>
        <v>868106.89399999997</v>
      </c>
      <c r="K504" s="143">
        <f>VLOOKUP($A504,$A$10:$CK$500,K$501,0)</f>
        <v>0</v>
      </c>
      <c r="L504" s="143">
        <f>VLOOKUP($A504,$A$10:$CK$500,L$501,0)</f>
        <v>4460.41</v>
      </c>
      <c r="M504" s="143">
        <f>VLOOKUP($A504,$A$10:$CK$500,M$501,0)</f>
        <v>134187.60999999999</v>
      </c>
      <c r="N504" s="143">
        <f>VLOOKUP($A504,$A$10:$CK$500,N$501,0)</f>
        <v>0</v>
      </c>
      <c r="O504" s="143">
        <f>VLOOKUP($A504,$A$10:$CK$500,O$501,0)</f>
        <v>13840.045</v>
      </c>
      <c r="P504" s="143">
        <f>VLOOKUP($A504,$A$10:$CK$500,P$501,0)</f>
        <v>5252.6890000000003</v>
      </c>
      <c r="Q504" s="143">
        <f>VLOOKUP($A504,$A$10:$CK$500,Q$501,0)</f>
        <v>167876.19500000001</v>
      </c>
      <c r="R504" s="143">
        <f>VLOOKUP($A504,$A$10:$CK$500,R$501,0)</f>
        <v>-373.22900000000004</v>
      </c>
      <c r="S504" s="143">
        <f>VLOOKUP($A504,$A$10:$CK$500,S$501,0)</f>
        <v>21755.817999999999</v>
      </c>
      <c r="T504" s="143">
        <f>VLOOKUP($A504,$A$10:$CK$500,T$501,0)</f>
        <v>68928.546000000002</v>
      </c>
      <c r="U504" s="143">
        <f>VLOOKUP($A504,$A$10:$CK$500,U$501,0)</f>
        <v>237520.557</v>
      </c>
      <c r="V504" s="143">
        <f>VLOOKUP($A504,$A$10:$CK$500,V$501,0)</f>
        <v>879.8889999999999</v>
      </c>
      <c r="W504" s="143">
        <f>VLOOKUP($A504,$A$10:$CK$500,W$501,0)</f>
        <v>203.32100000000037</v>
      </c>
      <c r="X504" s="143">
        <f>VLOOKUP($A504,$A$10:$CK$500,X$501,0)</f>
        <v>533.91</v>
      </c>
      <c r="Y504" s="143">
        <f>VLOOKUP($A504,$A$10:$CK$500,Y$501,0)</f>
        <v>7285.518</v>
      </c>
      <c r="Z504" s="143">
        <f>VLOOKUP($A504,$A$10:$CK$500,Z$501,0)</f>
        <v>2443.7520000000004</v>
      </c>
      <c r="AA504" s="143">
        <f>VLOOKUP($A504,$A$10:$CK$500,AA$501,0)</f>
        <v>17068.325000000001</v>
      </c>
      <c r="AB504" s="143">
        <f>VLOOKUP($A504,$A$10:$CK$500,AB$501,0)</f>
        <v>10369.400000000001</v>
      </c>
      <c r="AC504" s="143">
        <f>VLOOKUP($A504,$A$10:$CK$500,AC$501,0)</f>
        <v>5586.4310000000005</v>
      </c>
      <c r="AD504" s="143">
        <f>VLOOKUP($A504,$A$10:$CK$500,AD$501,0)</f>
        <v>138338.685</v>
      </c>
      <c r="AE504" s="143">
        <f>VLOOKUP($A504,$A$10:$CK$500,AE$501,0)</f>
        <v>18248.341</v>
      </c>
      <c r="AF504" s="143">
        <f>VLOOKUP($A504,$A$10:$CK$500,AF$501,0)</f>
        <v>5610.4340000000002</v>
      </c>
      <c r="AG504" s="143">
        <f>VLOOKUP($A504,$A$10:$CK$500,AG$501,0)</f>
        <v>4442.9030000000002</v>
      </c>
      <c r="AH504" s="143">
        <f>VLOOKUP($A504,$A$10:$CK$500,AH$501,0)</f>
        <v>0</v>
      </c>
      <c r="AI504" s="143">
        <f>VLOOKUP($A504,$A$10:$CK$500,AI$501,0)</f>
        <v>2509.163</v>
      </c>
      <c r="AJ504" s="143">
        <f>VLOOKUP($A504,$A$10:$CK$500,AJ$501,0)</f>
        <v>1138.181</v>
      </c>
      <c r="AK504" s="143">
        <f>VLOOKUP($A504,$A$10:$CK$500,AK$501,0)</f>
        <v>0</v>
      </c>
      <c r="AL504" s="143">
        <f>VLOOKUP($A504,$A$10:$CK$500,AL$501,0)</f>
        <v>0</v>
      </c>
      <c r="AM504" s="143">
        <f>VLOOKUP($A504,$A$10:$CK$500,AM$501,0)</f>
        <v>0</v>
      </c>
      <c r="AN504" s="143">
        <f>VLOOKUP($A504,$A$10:$CK$500,AN$501,0)</f>
        <v>0</v>
      </c>
      <c r="AO504" s="143">
        <f>VLOOKUP($A504,$A$10:$CK$500,AO$501,0)</f>
        <v>0</v>
      </c>
      <c r="AP504" s="143">
        <f>VLOOKUP($A504,$A$10:$CK$500,AP$501,0)</f>
        <v>0</v>
      </c>
      <c r="AQ504" s="143">
        <f>VLOOKUP($A504,$A$10:$CK$500,AQ$501,0)</f>
        <v>0</v>
      </c>
      <c r="AR504" s="143">
        <f>VLOOKUP($A504,$A$10:$CK$500,AR$501,0)</f>
        <v>0</v>
      </c>
      <c r="AS504" s="143">
        <f>VLOOKUP($A504,$A$10:$CK$500,AS$501,0)</f>
        <v>0</v>
      </c>
      <c r="AT504" s="143">
        <f>VLOOKUP($A504,$A$10:$CK$500,AT$501,0)</f>
        <v>0</v>
      </c>
      <c r="AU504" s="143">
        <f>VLOOKUP($A504,$A$10:$CK$500,AU$501,0)</f>
        <v>0</v>
      </c>
      <c r="AV504" s="143">
        <f>VLOOKUP($A504,$A$10:$CK$500,AV$501,0)</f>
        <v>0</v>
      </c>
      <c r="AW504" s="143">
        <f>VLOOKUP($A504,$A$10:$CK$500,AW$501,0)</f>
        <v>0</v>
      </c>
      <c r="AX504" s="143">
        <f>VLOOKUP($A504,$A$10:$CK$500,AX$501,0)</f>
        <v>0</v>
      </c>
      <c r="AY504" s="143">
        <f>VLOOKUP($A504,$A$10:$CK$500,AY$501,0)</f>
        <v>0</v>
      </c>
      <c r="AZ504" s="143">
        <f>VLOOKUP($A504,$A$10:$CK$500,AZ$501,0)</f>
        <v>0</v>
      </c>
      <c r="BA504" s="143">
        <f>VLOOKUP($A504,$A$10:$CK$500,BA$501,0)</f>
        <v>0</v>
      </c>
      <c r="BB504" s="143">
        <f>VLOOKUP($A504,$A$10:$CK$500,BB$501,0)</f>
        <v>0</v>
      </c>
      <c r="BC504" s="143">
        <f>VLOOKUP($A504,$A$10:$CK$500,BC$501,0)</f>
        <v>0</v>
      </c>
      <c r="BD504" s="143">
        <f>VLOOKUP($A504,$A$10:$CK$500,BD$501,0)</f>
        <v>0</v>
      </c>
      <c r="BE504" s="143">
        <f>VLOOKUP($A504,$A$10:$CK$500,BE$501,0)</f>
        <v>0</v>
      </c>
      <c r="BF504" s="143">
        <f>VLOOKUP($A504,$A$10:$CK$500,BF$501,0)</f>
        <v>0</v>
      </c>
      <c r="BG504" s="143">
        <f>VLOOKUP($A504,$A$10:$CK$500,BG$501,0)</f>
        <v>0</v>
      </c>
      <c r="BH504" s="143">
        <f>VLOOKUP($A504,$A$10:$CK$500,BH$501,0)</f>
        <v>0</v>
      </c>
      <c r="BI504" s="143">
        <f>VLOOKUP($A504,$A$10:$CK$500,BI$501,0)</f>
        <v>0</v>
      </c>
      <c r="BJ504" s="143">
        <f>VLOOKUP($A504,$A$10:$CK$500,BJ$501,0)</f>
        <v>0</v>
      </c>
      <c r="BK504" s="143">
        <f>VLOOKUP($A504,$A$10:$CK$500,BK$501,0)</f>
        <v>0</v>
      </c>
      <c r="BL504" s="143">
        <f>VLOOKUP($A504,$A$10:$CK$500,BL$501,0)</f>
        <v>0</v>
      </c>
      <c r="BM504" s="143">
        <f>VLOOKUP($A504,$A$10:$CK$500,BM$501,0)</f>
        <v>0</v>
      </c>
      <c r="BN504" s="143">
        <f>VLOOKUP($A504,$A$10:$CK$500,BN$501,0)</f>
        <v>0</v>
      </c>
      <c r="BO504" s="143">
        <f>VLOOKUP($A504,$A$10:$CK$500,BO$501,0)</f>
        <v>0</v>
      </c>
      <c r="BP504" s="143">
        <f>VLOOKUP($A504,$A$10:$CK$500,BP$501,0)</f>
        <v>0</v>
      </c>
      <c r="BQ504" s="143">
        <f>VLOOKUP($A504,$A$10:$CK$500,BQ$501,0)</f>
        <v>0</v>
      </c>
      <c r="BR504" s="143">
        <f>VLOOKUP($A504,$A$10:$CK$500,BR$501,0)</f>
        <v>0</v>
      </c>
      <c r="BS504" s="143">
        <f>VLOOKUP($A504,$A$10:$CK$500,BS$501,0)</f>
        <v>0</v>
      </c>
      <c r="BT504" s="143">
        <f>VLOOKUP($A504,$A$10:$CK$500,BT$501,0)</f>
        <v>0</v>
      </c>
      <c r="BU504" s="143">
        <f>VLOOKUP($A504,$A$10:$CK$500,BU$501,0)</f>
        <v>0</v>
      </c>
      <c r="BV504" s="143">
        <f>VLOOKUP($A504,$A$10:$CK$500,BV$501,0)</f>
        <v>0</v>
      </c>
      <c r="BW504" s="143">
        <f>VLOOKUP($A504,$A$10:$CK$500,BW$501,0)</f>
        <v>0</v>
      </c>
      <c r="BX504" s="143">
        <f>VLOOKUP($A504,$A$10:$CK$500,BX$501,0)</f>
        <v>0</v>
      </c>
      <c r="BY504" s="143">
        <f>VLOOKUP($A504,$A$10:$CK$500,BY$501,0)</f>
        <v>0</v>
      </c>
      <c r="BZ504" s="143">
        <f>VLOOKUP($A504,$A$10:$CK$500,BZ$501,0)</f>
        <v>0</v>
      </c>
      <c r="CA504" s="143">
        <f>VLOOKUP($A504,$A$10:$CK$500,CA$501,0)</f>
        <v>0</v>
      </c>
      <c r="CB504" s="143">
        <f>VLOOKUP($A504,$A$10:$CK$500,CB$501,0)</f>
        <v>0</v>
      </c>
      <c r="CC504" s="143">
        <f>VLOOKUP($A504,$A$10:$CK$500,CC$501,0)</f>
        <v>0</v>
      </c>
      <c r="CD504" s="143">
        <f>VLOOKUP($A504,$A$10:$CK$500,CD$501,0)</f>
        <v>0</v>
      </c>
      <c r="CE504" s="143">
        <f>VLOOKUP($A504,$A$10:$CK$500,CE$501,0)</f>
        <v>0</v>
      </c>
      <c r="CF504" s="143">
        <f>VLOOKUP($A504,$A$10:$CK$500,CF$501,0)</f>
        <v>0</v>
      </c>
      <c r="CG504" s="143">
        <f>VLOOKUP($A504,$A$10:$CK$500,CG$501,0)</f>
        <v>0</v>
      </c>
      <c r="CH504" s="120"/>
    </row>
    <row r="505" spans="1:86" ht="14.1" hidden="1" customHeight="1" x14ac:dyDescent="0.2">
      <c r="A505" s="138">
        <v>24</v>
      </c>
      <c r="B505" s="139"/>
      <c r="C505" s="140" t="str">
        <f>VLOOKUP($A505,$A$11:$M$501,C$501,0)</f>
        <v>ב.</v>
      </c>
      <c r="D505" s="141" t="str">
        <f>VLOOKUP($A505,$A$11:$M$501,D$501,0)</f>
        <v>ניירות ערך (למעט בחברות מוחזקות)</v>
      </c>
      <c r="E505" s="141"/>
      <c r="F505" s="141"/>
      <c r="G505" s="141"/>
      <c r="H505" s="141"/>
      <c r="I505" s="142"/>
      <c r="J505" s="143">
        <f>VLOOKUP($A505,$A$10:$CK$500,J$501,0)</f>
        <v>11667454.9</v>
      </c>
      <c r="K505" s="143">
        <f>VLOOKUP($A505,$A$10:$CK$500,K$501,0)</f>
        <v>0</v>
      </c>
      <c r="L505" s="143">
        <f>VLOOKUP($A505,$A$10:$CK$500,L$501,0)</f>
        <v>66596.75</v>
      </c>
      <c r="M505" s="143">
        <f>VLOOKUP($A505,$A$10:$CK$500,M$501,0)</f>
        <v>1444344.02</v>
      </c>
      <c r="N505" s="143">
        <f>VLOOKUP($A505,$A$10:$CK$500,N$501,0)</f>
        <v>0</v>
      </c>
      <c r="O505" s="143">
        <f>VLOOKUP($A505,$A$10:$CK$500,O$501,0)</f>
        <v>234093.68</v>
      </c>
      <c r="P505" s="143">
        <f>VLOOKUP($A505,$A$10:$CK$500,P$501,0)</f>
        <v>46860.78</v>
      </c>
      <c r="Q505" s="143">
        <f>VLOOKUP($A505,$A$10:$CK$500,Q$501,0)</f>
        <v>1733725.5899999999</v>
      </c>
      <c r="R505" s="143">
        <f>VLOOKUP($A505,$A$10:$CK$500,R$501,0)</f>
        <v>40974.949999999997</v>
      </c>
      <c r="S505" s="143">
        <f>VLOOKUP($A505,$A$10:$CK$500,S$501,0)</f>
        <v>558842.81000000006</v>
      </c>
      <c r="T505" s="143">
        <f>VLOOKUP($A505,$A$10:$CK$500,T$501,0)</f>
        <v>456995.35</v>
      </c>
      <c r="U505" s="143">
        <f>VLOOKUP($A505,$A$10:$CK$500,U$501,0)</f>
        <v>3137993.1300000004</v>
      </c>
      <c r="V505" s="143">
        <f>VLOOKUP($A505,$A$10:$CK$500,V$501,0)</f>
        <v>97265.37</v>
      </c>
      <c r="W505" s="143">
        <f>VLOOKUP($A505,$A$10:$CK$500,W$501,0)</f>
        <v>19509.149999999998</v>
      </c>
      <c r="X505" s="143">
        <f>VLOOKUP($A505,$A$10:$CK$500,X$501,0)</f>
        <v>89915.31</v>
      </c>
      <c r="Y505" s="143">
        <f>VLOOKUP($A505,$A$10:$CK$500,Y$501,0)</f>
        <v>166049.91000000003</v>
      </c>
      <c r="Z505" s="143">
        <f>VLOOKUP($A505,$A$10:$CK$500,Z$501,0)</f>
        <v>42514.25</v>
      </c>
      <c r="AA505" s="143">
        <f>VLOOKUP($A505,$A$10:$CK$500,AA$501,0)</f>
        <v>402604.56</v>
      </c>
      <c r="AB505" s="143">
        <f>VLOOKUP($A505,$A$10:$CK$500,AB$501,0)</f>
        <v>386382.25</v>
      </c>
      <c r="AC505" s="143">
        <f>VLOOKUP($A505,$A$10:$CK$500,AC$501,0)</f>
        <v>176199.50999999998</v>
      </c>
      <c r="AD505" s="143">
        <f>VLOOKUP($A505,$A$10:$CK$500,AD$501,0)</f>
        <v>2151141.9499999997</v>
      </c>
      <c r="AE505" s="143">
        <f>VLOOKUP($A505,$A$10:$CK$500,AE$501,0)</f>
        <v>232400.89000000004</v>
      </c>
      <c r="AF505" s="143">
        <f>VLOOKUP($A505,$A$10:$CK$500,AF$501,0)</f>
        <v>72809.580000000016</v>
      </c>
      <c r="AG505" s="143">
        <f>VLOOKUP($A505,$A$10:$CK$500,AG$501,0)</f>
        <v>54085.279999999999</v>
      </c>
      <c r="AH505" s="143">
        <f>VLOOKUP($A505,$A$10:$CK$500,AH$501,0)</f>
        <v>0</v>
      </c>
      <c r="AI505" s="143">
        <f>VLOOKUP($A505,$A$10:$CK$500,AI$501,0)</f>
        <v>25367.759999999998</v>
      </c>
      <c r="AJ505" s="143">
        <f>VLOOKUP($A505,$A$10:$CK$500,AJ$501,0)</f>
        <v>30782.07</v>
      </c>
      <c r="AK505" s="143">
        <f>VLOOKUP($A505,$A$10:$CK$500,AK$501,0)</f>
        <v>0</v>
      </c>
      <c r="AL505" s="143">
        <f>VLOOKUP($A505,$A$10:$CK$500,AL$501,0)</f>
        <v>0</v>
      </c>
      <c r="AM505" s="143">
        <f>VLOOKUP($A505,$A$10:$CK$500,AM$501,0)</f>
        <v>0</v>
      </c>
      <c r="AN505" s="143">
        <f>VLOOKUP($A505,$A$10:$CK$500,AN$501,0)</f>
        <v>0</v>
      </c>
      <c r="AO505" s="143">
        <f>VLOOKUP($A505,$A$10:$CK$500,AO$501,0)</f>
        <v>0</v>
      </c>
      <c r="AP505" s="143">
        <f>VLOOKUP($A505,$A$10:$CK$500,AP$501,0)</f>
        <v>0</v>
      </c>
      <c r="AQ505" s="143">
        <f>VLOOKUP($A505,$A$10:$CK$500,AQ$501,0)</f>
        <v>0</v>
      </c>
      <c r="AR505" s="143">
        <f>VLOOKUP($A505,$A$10:$CK$500,AR$501,0)</f>
        <v>0</v>
      </c>
      <c r="AS505" s="143">
        <f>VLOOKUP($A505,$A$10:$CK$500,AS$501,0)</f>
        <v>0</v>
      </c>
      <c r="AT505" s="143">
        <f>VLOOKUP($A505,$A$10:$CK$500,AT$501,0)</f>
        <v>0</v>
      </c>
      <c r="AU505" s="143">
        <f>VLOOKUP($A505,$A$10:$CK$500,AU$501,0)</f>
        <v>0</v>
      </c>
      <c r="AV505" s="143">
        <f>VLOOKUP($A505,$A$10:$CK$500,AV$501,0)</f>
        <v>0</v>
      </c>
      <c r="AW505" s="143">
        <f>VLOOKUP($A505,$A$10:$CK$500,AW$501,0)</f>
        <v>0</v>
      </c>
      <c r="AX505" s="143">
        <f>VLOOKUP($A505,$A$10:$CK$500,AX$501,0)</f>
        <v>0</v>
      </c>
      <c r="AY505" s="143">
        <f>VLOOKUP($A505,$A$10:$CK$500,AY$501,0)</f>
        <v>0</v>
      </c>
      <c r="AZ505" s="143">
        <f>VLOOKUP($A505,$A$10:$CK$500,AZ$501,0)</f>
        <v>0</v>
      </c>
      <c r="BA505" s="143">
        <f>VLOOKUP($A505,$A$10:$CK$500,BA$501,0)</f>
        <v>0</v>
      </c>
      <c r="BB505" s="143">
        <f>VLOOKUP($A505,$A$10:$CK$500,BB$501,0)</f>
        <v>0</v>
      </c>
      <c r="BC505" s="143">
        <f>VLOOKUP($A505,$A$10:$CK$500,BC$501,0)</f>
        <v>0</v>
      </c>
      <c r="BD505" s="143">
        <f>VLOOKUP($A505,$A$10:$CK$500,BD$501,0)</f>
        <v>0</v>
      </c>
      <c r="BE505" s="143">
        <f>VLOOKUP($A505,$A$10:$CK$500,BE$501,0)</f>
        <v>0</v>
      </c>
      <c r="BF505" s="143">
        <f>VLOOKUP($A505,$A$10:$CK$500,BF$501,0)</f>
        <v>0</v>
      </c>
      <c r="BG505" s="143">
        <f>VLOOKUP($A505,$A$10:$CK$500,BG$501,0)</f>
        <v>0</v>
      </c>
      <c r="BH505" s="143">
        <f>VLOOKUP($A505,$A$10:$CK$500,BH$501,0)</f>
        <v>0</v>
      </c>
      <c r="BI505" s="143">
        <f>VLOOKUP($A505,$A$10:$CK$500,BI$501,0)</f>
        <v>0</v>
      </c>
      <c r="BJ505" s="143">
        <f>VLOOKUP($A505,$A$10:$CK$500,BJ$501,0)</f>
        <v>0</v>
      </c>
      <c r="BK505" s="143">
        <f>VLOOKUP($A505,$A$10:$CK$500,BK$501,0)</f>
        <v>0</v>
      </c>
      <c r="BL505" s="143">
        <f>VLOOKUP($A505,$A$10:$CK$500,BL$501,0)</f>
        <v>0</v>
      </c>
      <c r="BM505" s="143">
        <f>VLOOKUP($A505,$A$10:$CK$500,BM$501,0)</f>
        <v>0</v>
      </c>
      <c r="BN505" s="143">
        <f>VLOOKUP($A505,$A$10:$CK$500,BN$501,0)</f>
        <v>0</v>
      </c>
      <c r="BO505" s="143">
        <f>VLOOKUP($A505,$A$10:$CK$500,BO$501,0)</f>
        <v>0</v>
      </c>
      <c r="BP505" s="143">
        <f>VLOOKUP($A505,$A$10:$CK$500,BP$501,0)</f>
        <v>0</v>
      </c>
      <c r="BQ505" s="143">
        <f>VLOOKUP($A505,$A$10:$CK$500,BQ$501,0)</f>
        <v>0</v>
      </c>
      <c r="BR505" s="143">
        <f>VLOOKUP($A505,$A$10:$CK$500,BR$501,0)</f>
        <v>0</v>
      </c>
      <c r="BS505" s="143">
        <f>VLOOKUP($A505,$A$10:$CK$500,BS$501,0)</f>
        <v>0</v>
      </c>
      <c r="BT505" s="143">
        <f>VLOOKUP($A505,$A$10:$CK$500,BT$501,0)</f>
        <v>0</v>
      </c>
      <c r="BU505" s="143">
        <f>VLOOKUP($A505,$A$10:$CK$500,BU$501,0)</f>
        <v>0</v>
      </c>
      <c r="BV505" s="143">
        <f>VLOOKUP($A505,$A$10:$CK$500,BV$501,0)</f>
        <v>0</v>
      </c>
      <c r="BW505" s="143">
        <f>VLOOKUP($A505,$A$10:$CK$500,BW$501,0)</f>
        <v>0</v>
      </c>
      <c r="BX505" s="143">
        <f>VLOOKUP($A505,$A$10:$CK$500,BX$501,0)</f>
        <v>0</v>
      </c>
      <c r="BY505" s="143">
        <f>VLOOKUP($A505,$A$10:$CK$500,BY$501,0)</f>
        <v>0</v>
      </c>
      <c r="BZ505" s="143">
        <f>VLOOKUP($A505,$A$10:$CK$500,BZ$501,0)</f>
        <v>0</v>
      </c>
      <c r="CA505" s="143">
        <f>VLOOKUP($A505,$A$10:$CK$500,CA$501,0)</f>
        <v>0</v>
      </c>
      <c r="CB505" s="143">
        <f>VLOOKUP($A505,$A$10:$CK$500,CB$501,0)</f>
        <v>0</v>
      </c>
      <c r="CC505" s="143">
        <f>VLOOKUP($A505,$A$10:$CK$500,CC$501,0)</f>
        <v>0</v>
      </c>
      <c r="CD505" s="143">
        <f>VLOOKUP($A505,$A$10:$CK$500,CD$501,0)</f>
        <v>0</v>
      </c>
      <c r="CE505" s="143">
        <f>VLOOKUP($A505,$A$10:$CK$500,CE$501,0)</f>
        <v>0</v>
      </c>
      <c r="CF505" s="143">
        <f>VLOOKUP($A505,$A$10:$CK$500,CF$501,0)</f>
        <v>0</v>
      </c>
      <c r="CG505" s="143">
        <f>VLOOKUP($A505,$A$10:$CK$500,CG$501,0)</f>
        <v>0</v>
      </c>
      <c r="CH505" s="120"/>
    </row>
    <row r="506" spans="1:86" ht="14.1" hidden="1" customHeight="1" x14ac:dyDescent="0.2">
      <c r="A506" s="138">
        <v>25</v>
      </c>
      <c r="B506" s="139"/>
      <c r="C506" s="140"/>
      <c r="D506" s="141" t="str">
        <f t="shared" ref="D506:E516" si="277">VLOOKUP($A506,$A$11:$M$501,D$501,0)</f>
        <v>(1</v>
      </c>
      <c r="E506" s="141" t="str">
        <f t="shared" si="277"/>
        <v>אגרות חוב ממשלתיות:</v>
      </c>
      <c r="F506" s="141"/>
      <c r="G506" s="141"/>
      <c r="H506" s="141"/>
      <c r="I506" s="142"/>
      <c r="J506" s="143">
        <f>VLOOKUP($A506,$A$10:$CK$500,J$501,0)</f>
        <v>4739625.1400000006</v>
      </c>
      <c r="K506" s="143">
        <f>VLOOKUP($A506,$A$10:$CK$500,K$501,0)</f>
        <v>0</v>
      </c>
      <c r="L506" s="143">
        <f>VLOOKUP($A506,$A$10:$CK$500,L$501,0)</f>
        <v>29499.600000000002</v>
      </c>
      <c r="M506" s="143">
        <f>VLOOKUP($A506,$A$10:$CK$500,M$501,0)</f>
        <v>361055.33</v>
      </c>
      <c r="N506" s="143">
        <f>VLOOKUP($A506,$A$10:$CK$500,N$501,0)</f>
        <v>0</v>
      </c>
      <c r="O506" s="143">
        <f>VLOOKUP($A506,$A$10:$CK$500,O$501,0)</f>
        <v>192242.68</v>
      </c>
      <c r="P506" s="143">
        <f>VLOOKUP($A506,$A$10:$CK$500,P$501,0)</f>
        <v>1759.08</v>
      </c>
      <c r="Q506" s="143">
        <f>VLOOKUP($A506,$A$10:$CK$500,Q$501,0)</f>
        <v>530825.19999999995</v>
      </c>
      <c r="R506" s="143">
        <f>VLOOKUP($A506,$A$10:$CK$500,R$501,0)</f>
        <v>40974.949999999997</v>
      </c>
      <c r="S506" s="143">
        <f>VLOOKUP($A506,$A$10:$CK$500,S$501,0)</f>
        <v>446974.12</v>
      </c>
      <c r="T506" s="143">
        <f>VLOOKUP($A506,$A$10:$CK$500,T$501,0)</f>
        <v>129384</v>
      </c>
      <c r="U506" s="143">
        <f>VLOOKUP($A506,$A$10:$CK$500,U$501,0)</f>
        <v>1468545.6800000002</v>
      </c>
      <c r="V506" s="143">
        <f>VLOOKUP($A506,$A$10:$CK$500,V$501,0)</f>
        <v>74522.2</v>
      </c>
      <c r="W506" s="143">
        <f>VLOOKUP($A506,$A$10:$CK$500,W$501,0)</f>
        <v>0</v>
      </c>
      <c r="X506" s="143">
        <f>VLOOKUP($A506,$A$10:$CK$500,X$501,0)</f>
        <v>23964.63</v>
      </c>
      <c r="Y506" s="143">
        <f>VLOOKUP($A506,$A$10:$CK$500,Y$501,0)</f>
        <v>130992.12000000001</v>
      </c>
      <c r="Z506" s="143">
        <f>VLOOKUP($A506,$A$10:$CK$500,Z$501,0)</f>
        <v>0</v>
      </c>
      <c r="AA506" s="143">
        <f>VLOOKUP($A506,$A$10:$CK$500,AA$501,0)</f>
        <v>92539.44</v>
      </c>
      <c r="AB506" s="143">
        <f>VLOOKUP($A506,$A$10:$CK$500,AB$501,0)</f>
        <v>312409.21000000002</v>
      </c>
      <c r="AC506" s="143">
        <f>VLOOKUP($A506,$A$10:$CK$500,AC$501,0)</f>
        <v>33262.57</v>
      </c>
      <c r="AD506" s="143">
        <f>VLOOKUP($A506,$A$10:$CK$500,AD$501,0)</f>
        <v>753209.87</v>
      </c>
      <c r="AE506" s="143">
        <f>VLOOKUP($A506,$A$10:$CK$500,AE$501,0)</f>
        <v>60319.4</v>
      </c>
      <c r="AF506" s="143">
        <f>VLOOKUP($A506,$A$10:$CK$500,AF$501,0)</f>
        <v>19653.690000000002</v>
      </c>
      <c r="AG506" s="143">
        <f>VLOOKUP($A506,$A$10:$CK$500,AG$501,0)</f>
        <v>18487.73</v>
      </c>
      <c r="AH506" s="143">
        <f>VLOOKUP($A506,$A$10:$CK$500,AH$501,0)</f>
        <v>0</v>
      </c>
      <c r="AI506" s="143">
        <f>VLOOKUP($A506,$A$10:$CK$500,AI$501,0)</f>
        <v>11346.06</v>
      </c>
      <c r="AJ506" s="143">
        <f>VLOOKUP($A506,$A$10:$CK$500,AJ$501,0)</f>
        <v>7657.58</v>
      </c>
      <c r="AK506" s="143">
        <f>VLOOKUP($A506,$A$10:$CK$500,AK$501,0)</f>
        <v>0</v>
      </c>
      <c r="AL506" s="143">
        <f>VLOOKUP($A506,$A$10:$CK$500,AL$501,0)</f>
        <v>0</v>
      </c>
      <c r="AM506" s="143">
        <f>VLOOKUP($A506,$A$10:$CK$500,AM$501,0)</f>
        <v>0</v>
      </c>
      <c r="AN506" s="143">
        <f>VLOOKUP($A506,$A$10:$CK$500,AN$501,0)</f>
        <v>0</v>
      </c>
      <c r="AO506" s="143">
        <f>VLOOKUP($A506,$A$10:$CK$500,AO$501,0)</f>
        <v>0</v>
      </c>
      <c r="AP506" s="143">
        <f>VLOOKUP($A506,$A$10:$CK$500,AP$501,0)</f>
        <v>0</v>
      </c>
      <c r="AQ506" s="143">
        <f>VLOOKUP($A506,$A$10:$CK$500,AQ$501,0)</f>
        <v>0</v>
      </c>
      <c r="AR506" s="143">
        <f>VLOOKUP($A506,$A$10:$CK$500,AR$501,0)</f>
        <v>0</v>
      </c>
      <c r="AS506" s="143">
        <f>VLOOKUP($A506,$A$10:$CK$500,AS$501,0)</f>
        <v>0</v>
      </c>
      <c r="AT506" s="143">
        <f>VLOOKUP($A506,$A$10:$CK$500,AT$501,0)</f>
        <v>0</v>
      </c>
      <c r="AU506" s="143">
        <f>VLOOKUP($A506,$A$10:$CK$500,AU$501,0)</f>
        <v>0</v>
      </c>
      <c r="AV506" s="143">
        <f>VLOOKUP($A506,$A$10:$CK$500,AV$501,0)</f>
        <v>0</v>
      </c>
      <c r="AW506" s="143">
        <f>VLOOKUP($A506,$A$10:$CK$500,AW$501,0)</f>
        <v>0</v>
      </c>
      <c r="AX506" s="143">
        <f>VLOOKUP($A506,$A$10:$CK$500,AX$501,0)</f>
        <v>0</v>
      </c>
      <c r="AY506" s="143">
        <f>VLOOKUP($A506,$A$10:$CK$500,AY$501,0)</f>
        <v>0</v>
      </c>
      <c r="AZ506" s="143">
        <f>VLOOKUP($A506,$A$10:$CK$500,AZ$501,0)</f>
        <v>0</v>
      </c>
      <c r="BA506" s="143">
        <f>VLOOKUP($A506,$A$10:$CK$500,BA$501,0)</f>
        <v>0</v>
      </c>
      <c r="BB506" s="143">
        <f>VLOOKUP($A506,$A$10:$CK$500,BB$501,0)</f>
        <v>0</v>
      </c>
      <c r="BC506" s="143">
        <f>VLOOKUP($A506,$A$10:$CK$500,BC$501,0)</f>
        <v>0</v>
      </c>
      <c r="BD506" s="143">
        <f>VLOOKUP($A506,$A$10:$CK$500,BD$501,0)</f>
        <v>0</v>
      </c>
      <c r="BE506" s="143">
        <f>VLOOKUP($A506,$A$10:$CK$500,BE$501,0)</f>
        <v>0</v>
      </c>
      <c r="BF506" s="143">
        <f>VLOOKUP($A506,$A$10:$CK$500,BF$501,0)</f>
        <v>0</v>
      </c>
      <c r="BG506" s="143">
        <f>VLOOKUP($A506,$A$10:$CK$500,BG$501,0)</f>
        <v>0</v>
      </c>
      <c r="BH506" s="143">
        <f>VLOOKUP($A506,$A$10:$CK$500,BH$501,0)</f>
        <v>0</v>
      </c>
      <c r="BI506" s="143">
        <f>VLOOKUP($A506,$A$10:$CK$500,BI$501,0)</f>
        <v>0</v>
      </c>
      <c r="BJ506" s="143">
        <f>VLOOKUP($A506,$A$10:$CK$500,BJ$501,0)</f>
        <v>0</v>
      </c>
      <c r="BK506" s="143">
        <f>VLOOKUP($A506,$A$10:$CK$500,BK$501,0)</f>
        <v>0</v>
      </c>
      <c r="BL506" s="143">
        <f>VLOOKUP($A506,$A$10:$CK$500,BL$501,0)</f>
        <v>0</v>
      </c>
      <c r="BM506" s="143">
        <f>VLOOKUP($A506,$A$10:$CK$500,BM$501,0)</f>
        <v>0</v>
      </c>
      <c r="BN506" s="143">
        <f>VLOOKUP($A506,$A$10:$CK$500,BN$501,0)</f>
        <v>0</v>
      </c>
      <c r="BO506" s="143">
        <f>VLOOKUP($A506,$A$10:$CK$500,BO$501,0)</f>
        <v>0</v>
      </c>
      <c r="BP506" s="143">
        <f>VLOOKUP($A506,$A$10:$CK$500,BP$501,0)</f>
        <v>0</v>
      </c>
      <c r="BQ506" s="143">
        <f>VLOOKUP($A506,$A$10:$CK$500,BQ$501,0)</f>
        <v>0</v>
      </c>
      <c r="BR506" s="143">
        <f>VLOOKUP($A506,$A$10:$CK$500,BR$501,0)</f>
        <v>0</v>
      </c>
      <c r="BS506" s="143">
        <f>VLOOKUP($A506,$A$10:$CK$500,BS$501,0)</f>
        <v>0</v>
      </c>
      <c r="BT506" s="143">
        <f>VLOOKUP($A506,$A$10:$CK$500,BT$501,0)</f>
        <v>0</v>
      </c>
      <c r="BU506" s="143">
        <f>VLOOKUP($A506,$A$10:$CK$500,BU$501,0)</f>
        <v>0</v>
      </c>
      <c r="BV506" s="143">
        <f>VLOOKUP($A506,$A$10:$CK$500,BV$501,0)</f>
        <v>0</v>
      </c>
      <c r="BW506" s="143">
        <f>VLOOKUP($A506,$A$10:$CK$500,BW$501,0)</f>
        <v>0</v>
      </c>
      <c r="BX506" s="143">
        <f>VLOOKUP($A506,$A$10:$CK$500,BX$501,0)</f>
        <v>0</v>
      </c>
      <c r="BY506" s="143">
        <f>VLOOKUP($A506,$A$10:$CK$500,BY$501,0)</f>
        <v>0</v>
      </c>
      <c r="BZ506" s="143">
        <f>VLOOKUP($A506,$A$10:$CK$500,BZ$501,0)</f>
        <v>0</v>
      </c>
      <c r="CA506" s="143">
        <f>VLOOKUP($A506,$A$10:$CK$500,CA$501,0)</f>
        <v>0</v>
      </c>
      <c r="CB506" s="143">
        <f>VLOOKUP($A506,$A$10:$CK$500,CB$501,0)</f>
        <v>0</v>
      </c>
      <c r="CC506" s="143">
        <f>VLOOKUP($A506,$A$10:$CK$500,CC$501,0)</f>
        <v>0</v>
      </c>
      <c r="CD506" s="143">
        <f>VLOOKUP($A506,$A$10:$CK$500,CD$501,0)</f>
        <v>0</v>
      </c>
      <c r="CE506" s="143">
        <f>VLOOKUP($A506,$A$10:$CK$500,CE$501,0)</f>
        <v>0</v>
      </c>
      <c r="CF506" s="143">
        <f>VLOOKUP($A506,$A$10:$CK$500,CF$501,0)</f>
        <v>0</v>
      </c>
      <c r="CG506" s="143">
        <f>VLOOKUP($A506,$A$10:$CK$500,CG$501,0)</f>
        <v>0</v>
      </c>
      <c r="CH506" s="120"/>
    </row>
    <row r="507" spans="1:86" ht="14.1" hidden="1" customHeight="1" x14ac:dyDescent="0.2">
      <c r="A507" s="138">
        <v>44</v>
      </c>
      <c r="B507" s="139"/>
      <c r="C507" s="140"/>
      <c r="D507" s="141" t="str">
        <f t="shared" si="277"/>
        <v>(2</v>
      </c>
      <c r="E507" s="141" t="str">
        <f t="shared" si="277"/>
        <v xml:space="preserve">תעודות חוב מסחריות: </v>
      </c>
      <c r="F507" s="141"/>
      <c r="G507" s="141"/>
      <c r="H507" s="141"/>
      <c r="I507" s="142"/>
      <c r="J507" s="143">
        <f>VLOOKUP($A507,$A$10:$CK$500,J$501,0)</f>
        <v>0</v>
      </c>
      <c r="K507" s="143">
        <f>VLOOKUP($A507,$A$10:$CK$500,K$501,0)</f>
        <v>0</v>
      </c>
      <c r="L507" s="143">
        <f>VLOOKUP($A507,$A$10:$CK$500,L$501,0)</f>
        <v>0</v>
      </c>
      <c r="M507" s="143">
        <f>VLOOKUP($A507,$A$10:$CK$500,M$501,0)</f>
        <v>0</v>
      </c>
      <c r="N507" s="143">
        <f>VLOOKUP($A507,$A$10:$CK$500,N$501,0)</f>
        <v>0</v>
      </c>
      <c r="O507" s="143">
        <f>VLOOKUP($A507,$A$10:$CK$500,O$501,0)</f>
        <v>0</v>
      </c>
      <c r="P507" s="143">
        <f>VLOOKUP($A507,$A$10:$CK$500,P$501,0)</f>
        <v>0</v>
      </c>
      <c r="Q507" s="143">
        <f>VLOOKUP($A507,$A$10:$CK$500,Q$501,0)</f>
        <v>0</v>
      </c>
      <c r="R507" s="143">
        <f>VLOOKUP($A507,$A$10:$CK$500,R$501,0)</f>
        <v>0</v>
      </c>
      <c r="S507" s="143">
        <f>VLOOKUP($A507,$A$10:$CK$500,S$501,0)</f>
        <v>0</v>
      </c>
      <c r="T507" s="143">
        <f>VLOOKUP($A507,$A$10:$CK$500,T$501,0)</f>
        <v>0</v>
      </c>
      <c r="U507" s="143">
        <f>VLOOKUP($A507,$A$10:$CK$500,U$501,0)</f>
        <v>0</v>
      </c>
      <c r="V507" s="143">
        <f>VLOOKUP($A507,$A$10:$CK$500,V$501,0)</f>
        <v>0</v>
      </c>
      <c r="W507" s="143">
        <f>VLOOKUP($A507,$A$10:$CK$500,W$501,0)</f>
        <v>0</v>
      </c>
      <c r="X507" s="143">
        <f>VLOOKUP($A507,$A$10:$CK$500,X$501,0)</f>
        <v>0</v>
      </c>
      <c r="Y507" s="143">
        <f>VLOOKUP($A507,$A$10:$CK$500,Y$501,0)</f>
        <v>0</v>
      </c>
      <c r="Z507" s="143">
        <f>VLOOKUP($A507,$A$10:$CK$500,Z$501,0)</f>
        <v>0</v>
      </c>
      <c r="AA507" s="143">
        <f>VLOOKUP($A507,$A$10:$CK$500,AA$501,0)</f>
        <v>0</v>
      </c>
      <c r="AB507" s="143">
        <f>VLOOKUP($A507,$A$10:$CK$500,AB$501,0)</f>
        <v>0</v>
      </c>
      <c r="AC507" s="143">
        <f>VLOOKUP($A507,$A$10:$CK$500,AC$501,0)</f>
        <v>0</v>
      </c>
      <c r="AD507" s="143">
        <f>VLOOKUP($A507,$A$10:$CK$500,AD$501,0)</f>
        <v>0</v>
      </c>
      <c r="AE507" s="143">
        <f>VLOOKUP($A507,$A$10:$CK$500,AE$501,0)</f>
        <v>0</v>
      </c>
      <c r="AF507" s="143">
        <f>VLOOKUP($A507,$A$10:$CK$500,AF$501,0)</f>
        <v>0</v>
      </c>
      <c r="AG507" s="143">
        <f>VLOOKUP($A507,$A$10:$CK$500,AG$501,0)</f>
        <v>0</v>
      </c>
      <c r="AH507" s="143">
        <f>VLOOKUP($A507,$A$10:$CK$500,AH$501,0)</f>
        <v>0</v>
      </c>
      <c r="AI507" s="143">
        <f>VLOOKUP($A507,$A$10:$CK$500,AI$501,0)</f>
        <v>0</v>
      </c>
      <c r="AJ507" s="143">
        <f>VLOOKUP($A507,$A$10:$CK$500,AJ$501,0)</f>
        <v>0</v>
      </c>
      <c r="AK507" s="143">
        <f>VLOOKUP($A507,$A$10:$CK$500,AK$501,0)</f>
        <v>0</v>
      </c>
      <c r="AL507" s="143">
        <f>VLOOKUP($A507,$A$10:$CK$500,AL$501,0)</f>
        <v>0</v>
      </c>
      <c r="AM507" s="143">
        <f>VLOOKUP($A507,$A$10:$CK$500,AM$501,0)</f>
        <v>0</v>
      </c>
      <c r="AN507" s="143">
        <f>VLOOKUP($A507,$A$10:$CK$500,AN$501,0)</f>
        <v>0</v>
      </c>
      <c r="AO507" s="143">
        <f>VLOOKUP($A507,$A$10:$CK$500,AO$501,0)</f>
        <v>0</v>
      </c>
      <c r="AP507" s="143">
        <f>VLOOKUP($A507,$A$10:$CK$500,AP$501,0)</f>
        <v>0</v>
      </c>
      <c r="AQ507" s="143">
        <f>VLOOKUP($A507,$A$10:$CK$500,AQ$501,0)</f>
        <v>0</v>
      </c>
      <c r="AR507" s="143">
        <f>VLOOKUP($A507,$A$10:$CK$500,AR$501,0)</f>
        <v>0</v>
      </c>
      <c r="AS507" s="143">
        <f>VLOOKUP($A507,$A$10:$CK$500,AS$501,0)</f>
        <v>0</v>
      </c>
      <c r="AT507" s="143">
        <f>VLOOKUP($A507,$A$10:$CK$500,AT$501,0)</f>
        <v>0</v>
      </c>
      <c r="AU507" s="143">
        <f>VLOOKUP($A507,$A$10:$CK$500,AU$501,0)</f>
        <v>0</v>
      </c>
      <c r="AV507" s="143">
        <f>VLOOKUP($A507,$A$10:$CK$500,AV$501,0)</f>
        <v>0</v>
      </c>
      <c r="AW507" s="143">
        <f>VLOOKUP($A507,$A$10:$CK$500,AW$501,0)</f>
        <v>0</v>
      </c>
      <c r="AX507" s="143">
        <f>VLOOKUP($A507,$A$10:$CK$500,AX$501,0)</f>
        <v>0</v>
      </c>
      <c r="AY507" s="143">
        <f>VLOOKUP($A507,$A$10:$CK$500,AY$501,0)</f>
        <v>0</v>
      </c>
      <c r="AZ507" s="143">
        <f>VLOOKUP($A507,$A$10:$CK$500,AZ$501,0)</f>
        <v>0</v>
      </c>
      <c r="BA507" s="143">
        <f>VLOOKUP($A507,$A$10:$CK$500,BA$501,0)</f>
        <v>0</v>
      </c>
      <c r="BB507" s="143">
        <f>VLOOKUP($A507,$A$10:$CK$500,BB$501,0)</f>
        <v>0</v>
      </c>
      <c r="BC507" s="143">
        <f>VLOOKUP($A507,$A$10:$CK$500,BC$501,0)</f>
        <v>0</v>
      </c>
      <c r="BD507" s="143">
        <f>VLOOKUP($A507,$A$10:$CK$500,BD$501,0)</f>
        <v>0</v>
      </c>
      <c r="BE507" s="143">
        <f>VLOOKUP($A507,$A$10:$CK$500,BE$501,0)</f>
        <v>0</v>
      </c>
      <c r="BF507" s="143">
        <f>VLOOKUP($A507,$A$10:$CK$500,BF$501,0)</f>
        <v>0</v>
      </c>
      <c r="BG507" s="143">
        <f>VLOOKUP($A507,$A$10:$CK$500,BG$501,0)</f>
        <v>0</v>
      </c>
      <c r="BH507" s="143">
        <f>VLOOKUP($A507,$A$10:$CK$500,BH$501,0)</f>
        <v>0</v>
      </c>
      <c r="BI507" s="143">
        <f>VLOOKUP($A507,$A$10:$CK$500,BI$501,0)</f>
        <v>0</v>
      </c>
      <c r="BJ507" s="143">
        <f>VLOOKUP($A507,$A$10:$CK$500,BJ$501,0)</f>
        <v>0</v>
      </c>
      <c r="BK507" s="143">
        <f>VLOOKUP($A507,$A$10:$CK$500,BK$501,0)</f>
        <v>0</v>
      </c>
      <c r="BL507" s="143">
        <f>VLOOKUP($A507,$A$10:$CK$500,BL$501,0)</f>
        <v>0</v>
      </c>
      <c r="BM507" s="143">
        <f>VLOOKUP($A507,$A$10:$CK$500,BM$501,0)</f>
        <v>0</v>
      </c>
      <c r="BN507" s="143">
        <f>VLOOKUP($A507,$A$10:$CK$500,BN$501,0)</f>
        <v>0</v>
      </c>
      <c r="BO507" s="143">
        <f>VLOOKUP($A507,$A$10:$CK$500,BO$501,0)</f>
        <v>0</v>
      </c>
      <c r="BP507" s="143">
        <f>VLOOKUP($A507,$A$10:$CK$500,BP$501,0)</f>
        <v>0</v>
      </c>
      <c r="BQ507" s="143">
        <f>VLOOKUP($A507,$A$10:$CK$500,BQ$501,0)</f>
        <v>0</v>
      </c>
      <c r="BR507" s="143">
        <f>VLOOKUP($A507,$A$10:$CK$500,BR$501,0)</f>
        <v>0</v>
      </c>
      <c r="BS507" s="143">
        <f>VLOOKUP($A507,$A$10:$CK$500,BS$501,0)</f>
        <v>0</v>
      </c>
      <c r="BT507" s="143">
        <f>VLOOKUP($A507,$A$10:$CK$500,BT$501,0)</f>
        <v>0</v>
      </c>
      <c r="BU507" s="143">
        <f>VLOOKUP($A507,$A$10:$CK$500,BU$501,0)</f>
        <v>0</v>
      </c>
      <c r="BV507" s="143">
        <f>VLOOKUP($A507,$A$10:$CK$500,BV$501,0)</f>
        <v>0</v>
      </c>
      <c r="BW507" s="143">
        <f>VLOOKUP($A507,$A$10:$CK$500,BW$501,0)</f>
        <v>0</v>
      </c>
      <c r="BX507" s="143">
        <f>VLOOKUP($A507,$A$10:$CK$500,BX$501,0)</f>
        <v>0</v>
      </c>
      <c r="BY507" s="143">
        <f>VLOOKUP($A507,$A$10:$CK$500,BY$501,0)</f>
        <v>0</v>
      </c>
      <c r="BZ507" s="143">
        <f>VLOOKUP($A507,$A$10:$CK$500,BZ$501,0)</f>
        <v>0</v>
      </c>
      <c r="CA507" s="143">
        <f>VLOOKUP($A507,$A$10:$CK$500,CA$501,0)</f>
        <v>0</v>
      </c>
      <c r="CB507" s="143">
        <f>VLOOKUP($A507,$A$10:$CK$500,CB$501,0)</f>
        <v>0</v>
      </c>
      <c r="CC507" s="143">
        <f>VLOOKUP($A507,$A$10:$CK$500,CC$501,0)</f>
        <v>0</v>
      </c>
      <c r="CD507" s="143">
        <f>VLOOKUP($A507,$A$10:$CK$500,CD$501,0)</f>
        <v>0</v>
      </c>
      <c r="CE507" s="143">
        <f>VLOOKUP($A507,$A$10:$CK$500,CE$501,0)</f>
        <v>0</v>
      </c>
      <c r="CF507" s="143">
        <f>VLOOKUP($A507,$A$10:$CK$500,CF$501,0)</f>
        <v>0</v>
      </c>
      <c r="CG507" s="143">
        <f>VLOOKUP($A507,$A$10:$CK$500,CG$501,0)</f>
        <v>0</v>
      </c>
      <c r="CH507" s="120"/>
    </row>
    <row r="508" spans="1:86" ht="14.1" hidden="1" customHeight="1" x14ac:dyDescent="0.2">
      <c r="A508" s="138">
        <v>96</v>
      </c>
      <c r="B508" s="139"/>
      <c r="C508" s="140"/>
      <c r="D508" s="141" t="str">
        <f t="shared" si="277"/>
        <v>(3</v>
      </c>
      <c r="E508" s="141" t="str">
        <f t="shared" si="277"/>
        <v>אג"ח קונצרני:</v>
      </c>
      <c r="F508" s="141"/>
      <c r="G508" s="141"/>
      <c r="H508" s="141"/>
      <c r="I508" s="142"/>
      <c r="J508" s="143">
        <f>VLOOKUP($A508,$A$10:$CK$500,J$501,0)</f>
        <v>2404232.7300000004</v>
      </c>
      <c r="K508" s="143">
        <f>VLOOKUP($A508,$A$10:$CK$500,K$501,0)</f>
        <v>0</v>
      </c>
      <c r="L508" s="143">
        <f>VLOOKUP($A508,$A$10:$CK$500,L$501,0)</f>
        <v>8188.2699999999995</v>
      </c>
      <c r="M508" s="143">
        <f>VLOOKUP($A508,$A$10:$CK$500,M$501,0)</f>
        <v>225361.97</v>
      </c>
      <c r="N508" s="143">
        <f>VLOOKUP($A508,$A$10:$CK$500,N$501,0)</f>
        <v>0</v>
      </c>
      <c r="O508" s="143">
        <f>VLOOKUP($A508,$A$10:$CK$500,O$501,0)</f>
        <v>41616.660000000003</v>
      </c>
      <c r="P508" s="143">
        <f>VLOOKUP($A508,$A$10:$CK$500,P$501,0)</f>
        <v>654.33000000000004</v>
      </c>
      <c r="Q508" s="143">
        <f>VLOOKUP($A508,$A$10:$CK$500,Q$501,0)</f>
        <v>266315.51</v>
      </c>
      <c r="R508" s="143">
        <f>VLOOKUP($A508,$A$10:$CK$500,R$501,0)</f>
        <v>0</v>
      </c>
      <c r="S508" s="143">
        <f>VLOOKUP($A508,$A$10:$CK$500,S$501,0)</f>
        <v>89077.47</v>
      </c>
      <c r="T508" s="143">
        <f>VLOOKUP($A508,$A$10:$CK$500,T$501,0)</f>
        <v>0</v>
      </c>
      <c r="U508" s="143">
        <f>VLOOKUP($A508,$A$10:$CK$500,U$501,0)</f>
        <v>701289.13000000012</v>
      </c>
      <c r="V508" s="143">
        <f>VLOOKUP($A508,$A$10:$CK$500,V$501,0)</f>
        <v>22743.17</v>
      </c>
      <c r="W508" s="143">
        <f>VLOOKUP($A508,$A$10:$CK$500,W$501,0)</f>
        <v>0</v>
      </c>
      <c r="X508" s="143">
        <f>VLOOKUP($A508,$A$10:$CK$500,X$501,0)</f>
        <v>29201.600000000002</v>
      </c>
      <c r="Y508" s="143">
        <f>VLOOKUP($A508,$A$10:$CK$500,Y$501,0)</f>
        <v>34859.720000000008</v>
      </c>
      <c r="Z508" s="143">
        <f>VLOOKUP($A508,$A$10:$CK$500,Z$501,0)</f>
        <v>536.33999999999992</v>
      </c>
      <c r="AA508" s="143">
        <f>VLOOKUP($A508,$A$10:$CK$500,AA$501,0)</f>
        <v>151950.41</v>
      </c>
      <c r="AB508" s="143">
        <f>VLOOKUP($A508,$A$10:$CK$500,AB$501,0)</f>
        <v>73973.039999999979</v>
      </c>
      <c r="AC508" s="143">
        <f>VLOOKUP($A508,$A$10:$CK$500,AC$501,0)</f>
        <v>10010.07</v>
      </c>
      <c r="AD508" s="143">
        <f>VLOOKUP($A508,$A$10:$CK$500,AD$501,0)</f>
        <v>673981.02999999991</v>
      </c>
      <c r="AE508" s="143">
        <f>VLOOKUP($A508,$A$10:$CK$500,AE$501,0)</f>
        <v>40891.960000000006</v>
      </c>
      <c r="AF508" s="143">
        <f>VLOOKUP($A508,$A$10:$CK$500,AF$501,0)</f>
        <v>13750.910000000002</v>
      </c>
      <c r="AG508" s="143">
        <f>VLOOKUP($A508,$A$10:$CK$500,AG$501,0)</f>
        <v>11012.36</v>
      </c>
      <c r="AH508" s="143">
        <f>VLOOKUP($A508,$A$10:$CK$500,AH$501,0)</f>
        <v>0</v>
      </c>
      <c r="AI508" s="143">
        <f>VLOOKUP($A508,$A$10:$CK$500,AI$501,0)</f>
        <v>4315.72</v>
      </c>
      <c r="AJ508" s="143">
        <f>VLOOKUP($A508,$A$10:$CK$500,AJ$501,0)</f>
        <v>4503.0600000000004</v>
      </c>
      <c r="AK508" s="143">
        <f>VLOOKUP($A508,$A$10:$CK$500,AK$501,0)</f>
        <v>0</v>
      </c>
      <c r="AL508" s="143">
        <f>VLOOKUP($A508,$A$10:$CK$500,AL$501,0)</f>
        <v>0</v>
      </c>
      <c r="AM508" s="143">
        <f>VLOOKUP($A508,$A$10:$CK$500,AM$501,0)</f>
        <v>0</v>
      </c>
      <c r="AN508" s="143">
        <f>VLOOKUP($A508,$A$10:$CK$500,AN$501,0)</f>
        <v>0</v>
      </c>
      <c r="AO508" s="143">
        <f>VLOOKUP($A508,$A$10:$CK$500,AO$501,0)</f>
        <v>0</v>
      </c>
      <c r="AP508" s="143">
        <f>VLOOKUP($A508,$A$10:$CK$500,AP$501,0)</f>
        <v>0</v>
      </c>
      <c r="AQ508" s="143">
        <f>VLOOKUP($A508,$A$10:$CK$500,AQ$501,0)</f>
        <v>0</v>
      </c>
      <c r="AR508" s="143">
        <f>VLOOKUP($A508,$A$10:$CK$500,AR$501,0)</f>
        <v>0</v>
      </c>
      <c r="AS508" s="143">
        <f>VLOOKUP($A508,$A$10:$CK$500,AS$501,0)</f>
        <v>0</v>
      </c>
      <c r="AT508" s="143">
        <f>VLOOKUP($A508,$A$10:$CK$500,AT$501,0)</f>
        <v>0</v>
      </c>
      <c r="AU508" s="143">
        <f>VLOOKUP($A508,$A$10:$CK$500,AU$501,0)</f>
        <v>0</v>
      </c>
      <c r="AV508" s="143">
        <f>VLOOKUP($A508,$A$10:$CK$500,AV$501,0)</f>
        <v>0</v>
      </c>
      <c r="AW508" s="143">
        <f>VLOOKUP($A508,$A$10:$CK$500,AW$501,0)</f>
        <v>0</v>
      </c>
      <c r="AX508" s="143">
        <f>VLOOKUP($A508,$A$10:$CK$500,AX$501,0)</f>
        <v>0</v>
      </c>
      <c r="AY508" s="143">
        <f>VLOOKUP($A508,$A$10:$CK$500,AY$501,0)</f>
        <v>0</v>
      </c>
      <c r="AZ508" s="143">
        <f>VLOOKUP($A508,$A$10:$CK$500,AZ$501,0)</f>
        <v>0</v>
      </c>
      <c r="BA508" s="143">
        <f>VLOOKUP($A508,$A$10:$CK$500,BA$501,0)</f>
        <v>0</v>
      </c>
      <c r="BB508" s="143">
        <f>VLOOKUP($A508,$A$10:$CK$500,BB$501,0)</f>
        <v>0</v>
      </c>
      <c r="BC508" s="143">
        <f>VLOOKUP($A508,$A$10:$CK$500,BC$501,0)</f>
        <v>0</v>
      </c>
      <c r="BD508" s="143">
        <f>VLOOKUP($A508,$A$10:$CK$500,BD$501,0)</f>
        <v>0</v>
      </c>
      <c r="BE508" s="143">
        <f>VLOOKUP($A508,$A$10:$CK$500,BE$501,0)</f>
        <v>0</v>
      </c>
      <c r="BF508" s="143">
        <f>VLOOKUP($A508,$A$10:$CK$500,BF$501,0)</f>
        <v>0</v>
      </c>
      <c r="BG508" s="143">
        <f>VLOOKUP($A508,$A$10:$CK$500,BG$501,0)</f>
        <v>0</v>
      </c>
      <c r="BH508" s="143">
        <f>VLOOKUP($A508,$A$10:$CK$500,BH$501,0)</f>
        <v>0</v>
      </c>
      <c r="BI508" s="143">
        <f>VLOOKUP($A508,$A$10:$CK$500,BI$501,0)</f>
        <v>0</v>
      </c>
      <c r="BJ508" s="143">
        <f>VLOOKUP($A508,$A$10:$CK$500,BJ$501,0)</f>
        <v>0</v>
      </c>
      <c r="BK508" s="143">
        <f>VLOOKUP($A508,$A$10:$CK$500,BK$501,0)</f>
        <v>0</v>
      </c>
      <c r="BL508" s="143">
        <f>VLOOKUP($A508,$A$10:$CK$500,BL$501,0)</f>
        <v>0</v>
      </c>
      <c r="BM508" s="143">
        <f>VLOOKUP($A508,$A$10:$CK$500,BM$501,0)</f>
        <v>0</v>
      </c>
      <c r="BN508" s="143">
        <f>VLOOKUP($A508,$A$10:$CK$500,BN$501,0)</f>
        <v>0</v>
      </c>
      <c r="BO508" s="143">
        <f>VLOOKUP($A508,$A$10:$CK$500,BO$501,0)</f>
        <v>0</v>
      </c>
      <c r="BP508" s="143">
        <f>VLOOKUP($A508,$A$10:$CK$500,BP$501,0)</f>
        <v>0</v>
      </c>
      <c r="BQ508" s="143">
        <f>VLOOKUP($A508,$A$10:$CK$500,BQ$501,0)</f>
        <v>0</v>
      </c>
      <c r="BR508" s="143">
        <f>VLOOKUP($A508,$A$10:$CK$500,BR$501,0)</f>
        <v>0</v>
      </c>
      <c r="BS508" s="143">
        <f>VLOOKUP($A508,$A$10:$CK$500,BS$501,0)</f>
        <v>0</v>
      </c>
      <c r="BT508" s="143">
        <f>VLOOKUP($A508,$A$10:$CK$500,BT$501,0)</f>
        <v>0</v>
      </c>
      <c r="BU508" s="143">
        <f>VLOOKUP($A508,$A$10:$CK$500,BU$501,0)</f>
        <v>0</v>
      </c>
      <c r="BV508" s="143">
        <f>VLOOKUP($A508,$A$10:$CK$500,BV$501,0)</f>
        <v>0</v>
      </c>
      <c r="BW508" s="143">
        <f>VLOOKUP($A508,$A$10:$CK$500,BW$501,0)</f>
        <v>0</v>
      </c>
      <c r="BX508" s="143">
        <f>VLOOKUP($A508,$A$10:$CK$500,BX$501,0)</f>
        <v>0</v>
      </c>
      <c r="BY508" s="143">
        <f>VLOOKUP($A508,$A$10:$CK$500,BY$501,0)</f>
        <v>0</v>
      </c>
      <c r="BZ508" s="143">
        <f>VLOOKUP($A508,$A$10:$CK$500,BZ$501,0)</f>
        <v>0</v>
      </c>
      <c r="CA508" s="143">
        <f>VLOOKUP($A508,$A$10:$CK$500,CA$501,0)</f>
        <v>0</v>
      </c>
      <c r="CB508" s="143">
        <f>VLOOKUP($A508,$A$10:$CK$500,CB$501,0)</f>
        <v>0</v>
      </c>
      <c r="CC508" s="143">
        <f>VLOOKUP($A508,$A$10:$CK$500,CC$501,0)</f>
        <v>0</v>
      </c>
      <c r="CD508" s="143">
        <f>VLOOKUP($A508,$A$10:$CK$500,CD$501,0)</f>
        <v>0</v>
      </c>
      <c r="CE508" s="143">
        <f>VLOOKUP($A508,$A$10:$CK$500,CE$501,0)</f>
        <v>0</v>
      </c>
      <c r="CF508" s="143">
        <f>VLOOKUP($A508,$A$10:$CK$500,CF$501,0)</f>
        <v>0</v>
      </c>
      <c r="CG508" s="143">
        <f>VLOOKUP($A508,$A$10:$CK$500,CG$501,0)</f>
        <v>0</v>
      </c>
      <c r="CH508" s="120"/>
    </row>
    <row r="509" spans="1:86" ht="14.1" hidden="1" customHeight="1" x14ac:dyDescent="0.2">
      <c r="A509" s="138">
        <v>155</v>
      </c>
      <c r="B509" s="139"/>
      <c r="C509" s="140"/>
      <c r="D509" s="141" t="str">
        <f t="shared" si="277"/>
        <v>4)</v>
      </c>
      <c r="E509" s="141" t="str">
        <f t="shared" si="277"/>
        <v>מניות (למעט חברות מוחזקות)</v>
      </c>
      <c r="F509" s="141"/>
      <c r="G509" s="141"/>
      <c r="H509" s="141"/>
      <c r="I509" s="142"/>
      <c r="J509" s="143">
        <f>VLOOKUP($A509,$A$10:$CK$500,J$501,0)</f>
        <v>2442956.61</v>
      </c>
      <c r="K509" s="143">
        <f>VLOOKUP($A509,$A$10:$CK$500,K$501,0)</f>
        <v>0</v>
      </c>
      <c r="L509" s="143">
        <f>VLOOKUP($A509,$A$10:$CK$500,L$501,0)</f>
        <v>12448.369999999999</v>
      </c>
      <c r="M509" s="143">
        <f>VLOOKUP($A509,$A$10:$CK$500,M$501,0)</f>
        <v>346789.26000000007</v>
      </c>
      <c r="N509" s="143">
        <f>VLOOKUP($A509,$A$10:$CK$500,N$501,0)</f>
        <v>0</v>
      </c>
      <c r="O509" s="143">
        <f>VLOOKUP($A509,$A$10:$CK$500,O$501,0)</f>
        <v>12.71</v>
      </c>
      <c r="P509" s="143">
        <f>VLOOKUP($A509,$A$10:$CK$500,P$501,0)</f>
        <v>17903.43</v>
      </c>
      <c r="Q509" s="143">
        <f>VLOOKUP($A509,$A$10:$CK$500,Q$501,0)</f>
        <v>379960.62000000005</v>
      </c>
      <c r="R509" s="143">
        <f>VLOOKUP($A509,$A$10:$CK$500,R$501,0)</f>
        <v>0</v>
      </c>
      <c r="S509" s="143">
        <f>VLOOKUP($A509,$A$10:$CK$500,S$501,0)</f>
        <v>0</v>
      </c>
      <c r="T509" s="143">
        <f>VLOOKUP($A509,$A$10:$CK$500,T$501,0)</f>
        <v>244005.38</v>
      </c>
      <c r="U509" s="143">
        <f>VLOOKUP($A509,$A$10:$CK$500,U$501,0)</f>
        <v>663206.63</v>
      </c>
      <c r="V509" s="143">
        <f>VLOOKUP($A509,$A$10:$CK$500,V$501,0)</f>
        <v>0</v>
      </c>
      <c r="W509" s="143">
        <f>VLOOKUP($A509,$A$10:$CK$500,W$501,0)</f>
        <v>12442.13</v>
      </c>
      <c r="X509" s="143">
        <f>VLOOKUP($A509,$A$10:$CK$500,X$501,0)</f>
        <v>23887.239999999998</v>
      </c>
      <c r="Y509" s="143">
        <f>VLOOKUP($A509,$A$10:$CK$500,Y$501,0)</f>
        <v>0</v>
      </c>
      <c r="Z509" s="143">
        <f>VLOOKUP($A509,$A$10:$CK$500,Z$501,0)</f>
        <v>31306.409999999996</v>
      </c>
      <c r="AA509" s="143">
        <f>VLOOKUP($A509,$A$10:$CK$500,AA$501,0)</f>
        <v>102558.89000000001</v>
      </c>
      <c r="AB509" s="143">
        <f>VLOOKUP($A509,$A$10:$CK$500,AB$501,0)</f>
        <v>0</v>
      </c>
      <c r="AC509" s="143">
        <f>VLOOKUP($A509,$A$10:$CK$500,AC$501,0)</f>
        <v>83666.139999999985</v>
      </c>
      <c r="AD509" s="143">
        <f>VLOOKUP($A509,$A$10:$CK$500,AD$501,0)</f>
        <v>453875.54</v>
      </c>
      <c r="AE509" s="143">
        <f>VLOOKUP($A509,$A$10:$CK$500,AE$501,0)</f>
        <v>46365.539999999994</v>
      </c>
      <c r="AF509" s="143">
        <f>VLOOKUP($A509,$A$10:$CK$500,AF$501,0)</f>
        <v>12911.77</v>
      </c>
      <c r="AG509" s="143">
        <f>VLOOKUP($A509,$A$10:$CK$500,AG$501,0)</f>
        <v>5976.85</v>
      </c>
      <c r="AH509" s="143">
        <f>VLOOKUP($A509,$A$10:$CK$500,AH$501,0)</f>
        <v>0</v>
      </c>
      <c r="AI509" s="143">
        <f>VLOOKUP($A509,$A$10:$CK$500,AI$501,0)</f>
        <v>1523.43</v>
      </c>
      <c r="AJ509" s="143">
        <f>VLOOKUP($A509,$A$10:$CK$500,AJ$501,0)</f>
        <v>4116.2700000000004</v>
      </c>
      <c r="AK509" s="143">
        <f>VLOOKUP($A509,$A$10:$CK$500,AK$501,0)</f>
        <v>0</v>
      </c>
      <c r="AL509" s="143">
        <f>VLOOKUP($A509,$A$10:$CK$500,AL$501,0)</f>
        <v>0</v>
      </c>
      <c r="AM509" s="143">
        <f>VLOOKUP($A509,$A$10:$CK$500,AM$501,0)</f>
        <v>0</v>
      </c>
      <c r="AN509" s="143">
        <f>VLOOKUP($A509,$A$10:$CK$500,AN$501,0)</f>
        <v>0</v>
      </c>
      <c r="AO509" s="143">
        <f>VLOOKUP($A509,$A$10:$CK$500,AO$501,0)</f>
        <v>0</v>
      </c>
      <c r="AP509" s="143">
        <f>VLOOKUP($A509,$A$10:$CK$500,AP$501,0)</f>
        <v>0</v>
      </c>
      <c r="AQ509" s="143">
        <f>VLOOKUP($A509,$A$10:$CK$500,AQ$501,0)</f>
        <v>0</v>
      </c>
      <c r="AR509" s="143">
        <f>VLOOKUP($A509,$A$10:$CK$500,AR$501,0)</f>
        <v>0</v>
      </c>
      <c r="AS509" s="143">
        <f>VLOOKUP($A509,$A$10:$CK$500,AS$501,0)</f>
        <v>0</v>
      </c>
      <c r="AT509" s="143">
        <f>VLOOKUP($A509,$A$10:$CK$500,AT$501,0)</f>
        <v>0</v>
      </c>
      <c r="AU509" s="143">
        <f>VLOOKUP($A509,$A$10:$CK$500,AU$501,0)</f>
        <v>0</v>
      </c>
      <c r="AV509" s="143">
        <f>VLOOKUP($A509,$A$10:$CK$500,AV$501,0)</f>
        <v>0</v>
      </c>
      <c r="AW509" s="143">
        <f>VLOOKUP($A509,$A$10:$CK$500,AW$501,0)</f>
        <v>0</v>
      </c>
      <c r="AX509" s="143">
        <f>VLOOKUP($A509,$A$10:$CK$500,AX$501,0)</f>
        <v>0</v>
      </c>
      <c r="AY509" s="143">
        <f>VLOOKUP($A509,$A$10:$CK$500,AY$501,0)</f>
        <v>0</v>
      </c>
      <c r="AZ509" s="143">
        <f>VLOOKUP($A509,$A$10:$CK$500,AZ$501,0)</f>
        <v>0</v>
      </c>
      <c r="BA509" s="143">
        <f>VLOOKUP($A509,$A$10:$CK$500,BA$501,0)</f>
        <v>0</v>
      </c>
      <c r="BB509" s="143">
        <f>VLOOKUP($A509,$A$10:$CK$500,BB$501,0)</f>
        <v>0</v>
      </c>
      <c r="BC509" s="143">
        <f>VLOOKUP($A509,$A$10:$CK$500,BC$501,0)</f>
        <v>0</v>
      </c>
      <c r="BD509" s="143">
        <f>VLOOKUP($A509,$A$10:$CK$500,BD$501,0)</f>
        <v>0</v>
      </c>
      <c r="BE509" s="143">
        <f>VLOOKUP($A509,$A$10:$CK$500,BE$501,0)</f>
        <v>0</v>
      </c>
      <c r="BF509" s="143">
        <f>VLOOKUP($A509,$A$10:$CK$500,BF$501,0)</f>
        <v>0</v>
      </c>
      <c r="BG509" s="143">
        <f>VLOOKUP($A509,$A$10:$CK$500,BG$501,0)</f>
        <v>0</v>
      </c>
      <c r="BH509" s="143">
        <f>VLOOKUP($A509,$A$10:$CK$500,BH$501,0)</f>
        <v>0</v>
      </c>
      <c r="BI509" s="143">
        <f>VLOOKUP($A509,$A$10:$CK$500,BI$501,0)</f>
        <v>0</v>
      </c>
      <c r="BJ509" s="143">
        <f>VLOOKUP($A509,$A$10:$CK$500,BJ$501,0)</f>
        <v>0</v>
      </c>
      <c r="BK509" s="143">
        <f>VLOOKUP($A509,$A$10:$CK$500,BK$501,0)</f>
        <v>0</v>
      </c>
      <c r="BL509" s="143">
        <f>VLOOKUP($A509,$A$10:$CK$500,BL$501,0)</f>
        <v>0</v>
      </c>
      <c r="BM509" s="143">
        <f>VLOOKUP($A509,$A$10:$CK$500,BM$501,0)</f>
        <v>0</v>
      </c>
      <c r="BN509" s="143">
        <f>VLOOKUP($A509,$A$10:$CK$500,BN$501,0)</f>
        <v>0</v>
      </c>
      <c r="BO509" s="143">
        <f>VLOOKUP($A509,$A$10:$CK$500,BO$501,0)</f>
        <v>0</v>
      </c>
      <c r="BP509" s="143">
        <f>VLOOKUP($A509,$A$10:$CK$500,BP$501,0)</f>
        <v>0</v>
      </c>
      <c r="BQ509" s="143">
        <f>VLOOKUP($A509,$A$10:$CK$500,BQ$501,0)</f>
        <v>0</v>
      </c>
      <c r="BR509" s="143">
        <f>VLOOKUP($A509,$A$10:$CK$500,BR$501,0)</f>
        <v>0</v>
      </c>
      <c r="BS509" s="143">
        <f>VLOOKUP($A509,$A$10:$CK$500,BS$501,0)</f>
        <v>0</v>
      </c>
      <c r="BT509" s="143">
        <f>VLOOKUP($A509,$A$10:$CK$500,BT$501,0)</f>
        <v>0</v>
      </c>
      <c r="BU509" s="143">
        <f>VLOOKUP($A509,$A$10:$CK$500,BU$501,0)</f>
        <v>0</v>
      </c>
      <c r="BV509" s="143">
        <f>VLOOKUP($A509,$A$10:$CK$500,BV$501,0)</f>
        <v>0</v>
      </c>
      <c r="BW509" s="143">
        <f>VLOOKUP($A509,$A$10:$CK$500,BW$501,0)</f>
        <v>0</v>
      </c>
      <c r="BX509" s="143">
        <f>VLOOKUP($A509,$A$10:$CK$500,BX$501,0)</f>
        <v>0</v>
      </c>
      <c r="BY509" s="143">
        <f>VLOOKUP($A509,$A$10:$CK$500,BY$501,0)</f>
        <v>0</v>
      </c>
      <c r="BZ509" s="143">
        <f>VLOOKUP($A509,$A$10:$CK$500,BZ$501,0)</f>
        <v>0</v>
      </c>
      <c r="CA509" s="143">
        <f>VLOOKUP($A509,$A$10:$CK$500,CA$501,0)</f>
        <v>0</v>
      </c>
      <c r="CB509" s="143">
        <f>VLOOKUP($A509,$A$10:$CK$500,CB$501,0)</f>
        <v>0</v>
      </c>
      <c r="CC509" s="143">
        <f>VLOOKUP($A509,$A$10:$CK$500,CC$501,0)</f>
        <v>0</v>
      </c>
      <c r="CD509" s="143">
        <f>VLOOKUP($A509,$A$10:$CK$500,CD$501,0)</f>
        <v>0</v>
      </c>
      <c r="CE509" s="143">
        <f>VLOOKUP($A509,$A$10:$CK$500,CE$501,0)</f>
        <v>0</v>
      </c>
      <c r="CF509" s="143">
        <f>VLOOKUP($A509,$A$10:$CK$500,CF$501,0)</f>
        <v>0</v>
      </c>
      <c r="CG509" s="143">
        <f>VLOOKUP($A509,$A$10:$CK$500,CG$501,0)</f>
        <v>0</v>
      </c>
      <c r="CH509" s="120"/>
    </row>
    <row r="510" spans="1:86" ht="14.1" hidden="1" customHeight="1" x14ac:dyDescent="0.2">
      <c r="A510" s="138">
        <v>175</v>
      </c>
      <c r="B510" s="139"/>
      <c r="C510" s="140"/>
      <c r="D510" s="141" t="str">
        <f t="shared" si="277"/>
        <v>5)</v>
      </c>
      <c r="E510" s="141" t="str">
        <f t="shared" si="277"/>
        <v>השקעות בתעודות סל</v>
      </c>
      <c r="F510" s="141"/>
      <c r="G510" s="141"/>
      <c r="H510" s="141"/>
      <c r="I510" s="142"/>
      <c r="J510" s="143">
        <f>VLOOKUP($A510,$A$10:$CK$500,J$501,0)</f>
        <v>1373781.2499999998</v>
      </c>
      <c r="K510" s="143">
        <f>VLOOKUP($A510,$A$10:$CK$500,K$501,0)</f>
        <v>0</v>
      </c>
      <c r="L510" s="143">
        <f>VLOOKUP($A510,$A$10:$CK$500,L$501,0)</f>
        <v>10523.97</v>
      </c>
      <c r="M510" s="143">
        <f>VLOOKUP($A510,$A$10:$CK$500,M$501,0)</f>
        <v>296647.45</v>
      </c>
      <c r="N510" s="143">
        <f>VLOOKUP($A510,$A$10:$CK$500,N$501,0)</f>
        <v>0</v>
      </c>
      <c r="O510" s="143">
        <f>VLOOKUP($A510,$A$10:$CK$500,O$501,0)</f>
        <v>0</v>
      </c>
      <c r="P510" s="143">
        <f>VLOOKUP($A510,$A$10:$CK$500,P$501,0)</f>
        <v>23856.25</v>
      </c>
      <c r="Q510" s="143">
        <f>VLOOKUP($A510,$A$10:$CK$500,Q$501,0)</f>
        <v>331300.67999999993</v>
      </c>
      <c r="R510" s="143">
        <f>VLOOKUP($A510,$A$10:$CK$500,R$501,0)</f>
        <v>0</v>
      </c>
      <c r="S510" s="143">
        <f>VLOOKUP($A510,$A$10:$CK$500,S$501,0)</f>
        <v>6206.29</v>
      </c>
      <c r="T510" s="143">
        <f>VLOOKUP($A510,$A$10:$CK$500,T$501,0)</f>
        <v>49602.09</v>
      </c>
      <c r="U510" s="143">
        <f>VLOOKUP($A510,$A$10:$CK$500,U$501,0)</f>
        <v>152363.38</v>
      </c>
      <c r="V510" s="143">
        <f>VLOOKUP($A510,$A$10:$CK$500,V$501,0)</f>
        <v>0</v>
      </c>
      <c r="W510" s="143">
        <f>VLOOKUP($A510,$A$10:$CK$500,W$501,0)</f>
        <v>6970.9599999999991</v>
      </c>
      <c r="X510" s="143">
        <f>VLOOKUP($A510,$A$10:$CK$500,X$501,0)</f>
        <v>12638.3</v>
      </c>
      <c r="Y510" s="143">
        <f>VLOOKUP($A510,$A$10:$CK$500,Y$501,0)</f>
        <v>167.56</v>
      </c>
      <c r="Z510" s="143">
        <f>VLOOKUP($A510,$A$10:$CK$500,Z$501,0)</f>
        <v>10646.36</v>
      </c>
      <c r="AA510" s="143">
        <f>VLOOKUP($A510,$A$10:$CK$500,AA$501,0)</f>
        <v>55310.630000000005</v>
      </c>
      <c r="AB510" s="143">
        <f>VLOOKUP($A510,$A$10:$CK$500,AB$501,0)</f>
        <v>0</v>
      </c>
      <c r="AC510" s="143">
        <f>VLOOKUP($A510,$A$10:$CK$500,AC$501,0)</f>
        <v>44967.219999999994</v>
      </c>
      <c r="AD510" s="143">
        <f>VLOOKUP($A510,$A$10:$CK$500,AD$501,0)</f>
        <v>249867.54</v>
      </c>
      <c r="AE510" s="143">
        <f>VLOOKUP($A510,$A$10:$CK$500,AE$501,0)</f>
        <v>66250.609999999986</v>
      </c>
      <c r="AF510" s="143">
        <f>VLOOKUP($A510,$A$10:$CK$500,AF$501,0)</f>
        <v>20796.900000000001</v>
      </c>
      <c r="AG510" s="143">
        <f>VLOOKUP($A510,$A$10:$CK$500,AG$501,0)</f>
        <v>14362.96</v>
      </c>
      <c r="AH510" s="143">
        <f>VLOOKUP($A510,$A$10:$CK$500,AH$501,0)</f>
        <v>0</v>
      </c>
      <c r="AI510" s="143">
        <f>VLOOKUP($A510,$A$10:$CK$500,AI$501,0)</f>
        <v>6853.96</v>
      </c>
      <c r="AJ510" s="143">
        <f>VLOOKUP($A510,$A$10:$CK$500,AJ$501,0)</f>
        <v>14448.14</v>
      </c>
      <c r="AK510" s="143">
        <f>VLOOKUP($A510,$A$10:$CK$500,AK$501,0)</f>
        <v>0</v>
      </c>
      <c r="AL510" s="143">
        <f>VLOOKUP($A510,$A$10:$CK$500,AL$501,0)</f>
        <v>0</v>
      </c>
      <c r="AM510" s="143">
        <f>VLOOKUP($A510,$A$10:$CK$500,AM$501,0)</f>
        <v>0</v>
      </c>
      <c r="AN510" s="143">
        <f>VLOOKUP($A510,$A$10:$CK$500,AN$501,0)</f>
        <v>0</v>
      </c>
      <c r="AO510" s="143">
        <f>VLOOKUP($A510,$A$10:$CK$500,AO$501,0)</f>
        <v>0</v>
      </c>
      <c r="AP510" s="143">
        <f>VLOOKUP($A510,$A$10:$CK$500,AP$501,0)</f>
        <v>0</v>
      </c>
      <c r="AQ510" s="143">
        <f>VLOOKUP($A510,$A$10:$CK$500,AQ$501,0)</f>
        <v>0</v>
      </c>
      <c r="AR510" s="143">
        <f>VLOOKUP($A510,$A$10:$CK$500,AR$501,0)</f>
        <v>0</v>
      </c>
      <c r="AS510" s="143">
        <f>VLOOKUP($A510,$A$10:$CK$500,AS$501,0)</f>
        <v>0</v>
      </c>
      <c r="AT510" s="143">
        <f>VLOOKUP($A510,$A$10:$CK$500,AT$501,0)</f>
        <v>0</v>
      </c>
      <c r="AU510" s="143">
        <f>VLOOKUP($A510,$A$10:$CK$500,AU$501,0)</f>
        <v>0</v>
      </c>
      <c r="AV510" s="143">
        <f>VLOOKUP($A510,$A$10:$CK$500,AV$501,0)</f>
        <v>0</v>
      </c>
      <c r="AW510" s="143">
        <f>VLOOKUP($A510,$A$10:$CK$500,AW$501,0)</f>
        <v>0</v>
      </c>
      <c r="AX510" s="143">
        <f>VLOOKUP($A510,$A$10:$CK$500,AX$501,0)</f>
        <v>0</v>
      </c>
      <c r="AY510" s="143">
        <f>VLOOKUP($A510,$A$10:$CK$500,AY$501,0)</f>
        <v>0</v>
      </c>
      <c r="AZ510" s="143">
        <f>VLOOKUP($A510,$A$10:$CK$500,AZ$501,0)</f>
        <v>0</v>
      </c>
      <c r="BA510" s="143">
        <f>VLOOKUP($A510,$A$10:$CK$500,BA$501,0)</f>
        <v>0</v>
      </c>
      <c r="BB510" s="143">
        <f>VLOOKUP($A510,$A$10:$CK$500,BB$501,0)</f>
        <v>0</v>
      </c>
      <c r="BC510" s="143">
        <f>VLOOKUP($A510,$A$10:$CK$500,BC$501,0)</f>
        <v>0</v>
      </c>
      <c r="BD510" s="143">
        <f>VLOOKUP($A510,$A$10:$CK$500,BD$501,0)</f>
        <v>0</v>
      </c>
      <c r="BE510" s="143">
        <f>VLOOKUP($A510,$A$10:$CK$500,BE$501,0)</f>
        <v>0</v>
      </c>
      <c r="BF510" s="143">
        <f>VLOOKUP($A510,$A$10:$CK$500,BF$501,0)</f>
        <v>0</v>
      </c>
      <c r="BG510" s="143">
        <f>VLOOKUP($A510,$A$10:$CK$500,BG$501,0)</f>
        <v>0</v>
      </c>
      <c r="BH510" s="143">
        <f>VLOOKUP($A510,$A$10:$CK$500,BH$501,0)</f>
        <v>0</v>
      </c>
      <c r="BI510" s="143">
        <f>VLOOKUP($A510,$A$10:$CK$500,BI$501,0)</f>
        <v>0</v>
      </c>
      <c r="BJ510" s="143">
        <f>VLOOKUP($A510,$A$10:$CK$500,BJ$501,0)</f>
        <v>0</v>
      </c>
      <c r="BK510" s="143">
        <f>VLOOKUP($A510,$A$10:$CK$500,BK$501,0)</f>
        <v>0</v>
      </c>
      <c r="BL510" s="143">
        <f>VLOOKUP($A510,$A$10:$CK$500,BL$501,0)</f>
        <v>0</v>
      </c>
      <c r="BM510" s="143">
        <f>VLOOKUP($A510,$A$10:$CK$500,BM$501,0)</f>
        <v>0</v>
      </c>
      <c r="BN510" s="143">
        <f>VLOOKUP($A510,$A$10:$CK$500,BN$501,0)</f>
        <v>0</v>
      </c>
      <c r="BO510" s="143">
        <f>VLOOKUP($A510,$A$10:$CK$500,BO$501,0)</f>
        <v>0</v>
      </c>
      <c r="BP510" s="143">
        <f>VLOOKUP($A510,$A$10:$CK$500,BP$501,0)</f>
        <v>0</v>
      </c>
      <c r="BQ510" s="143">
        <f>VLOOKUP($A510,$A$10:$CK$500,BQ$501,0)</f>
        <v>0</v>
      </c>
      <c r="BR510" s="143">
        <f>VLOOKUP($A510,$A$10:$CK$500,BR$501,0)</f>
        <v>0</v>
      </c>
      <c r="BS510" s="143">
        <f>VLOOKUP($A510,$A$10:$CK$500,BS$501,0)</f>
        <v>0</v>
      </c>
      <c r="BT510" s="143">
        <f>VLOOKUP($A510,$A$10:$CK$500,BT$501,0)</f>
        <v>0</v>
      </c>
      <c r="BU510" s="143">
        <f>VLOOKUP($A510,$A$10:$CK$500,BU$501,0)</f>
        <v>0</v>
      </c>
      <c r="BV510" s="143">
        <f>VLOOKUP($A510,$A$10:$CK$500,BV$501,0)</f>
        <v>0</v>
      </c>
      <c r="BW510" s="143">
        <f>VLOOKUP($A510,$A$10:$CK$500,BW$501,0)</f>
        <v>0</v>
      </c>
      <c r="BX510" s="143">
        <f>VLOOKUP($A510,$A$10:$CK$500,BX$501,0)</f>
        <v>0</v>
      </c>
      <c r="BY510" s="143">
        <f>VLOOKUP($A510,$A$10:$CK$500,BY$501,0)</f>
        <v>0</v>
      </c>
      <c r="BZ510" s="143">
        <f>VLOOKUP($A510,$A$10:$CK$500,BZ$501,0)</f>
        <v>0</v>
      </c>
      <c r="CA510" s="143">
        <f>VLOOKUP($A510,$A$10:$CK$500,CA$501,0)</f>
        <v>0</v>
      </c>
      <c r="CB510" s="143">
        <f>VLOOKUP($A510,$A$10:$CK$500,CB$501,0)</f>
        <v>0</v>
      </c>
      <c r="CC510" s="143">
        <f>VLOOKUP($A510,$A$10:$CK$500,CC$501,0)</f>
        <v>0</v>
      </c>
      <c r="CD510" s="143">
        <f>VLOOKUP($A510,$A$10:$CK$500,CD$501,0)</f>
        <v>0</v>
      </c>
      <c r="CE510" s="143">
        <f>VLOOKUP($A510,$A$10:$CK$500,CE$501,0)</f>
        <v>0</v>
      </c>
      <c r="CF510" s="143">
        <f>VLOOKUP($A510,$A$10:$CK$500,CF$501,0)</f>
        <v>0</v>
      </c>
      <c r="CG510" s="143">
        <f>VLOOKUP($A510,$A$10:$CK$500,CG$501,0)</f>
        <v>0</v>
      </c>
      <c r="CH510" s="120"/>
    </row>
    <row r="511" spans="1:86" ht="14.1" hidden="1" customHeight="1" x14ac:dyDescent="0.2">
      <c r="A511" s="138">
        <v>189</v>
      </c>
      <c r="B511" s="139"/>
      <c r="C511" s="140"/>
      <c r="D511" s="141" t="str">
        <f t="shared" si="277"/>
        <v>6)</v>
      </c>
      <c r="E511" s="141" t="str">
        <f t="shared" si="277"/>
        <v>תעודות השתתפות בקרנות נאמנות</v>
      </c>
      <c r="F511" s="141"/>
      <c r="G511" s="141"/>
      <c r="H511" s="141"/>
      <c r="I511" s="142"/>
      <c r="J511" s="143">
        <f>VLOOKUP($A511,$A$10:$CK$500,J$501,0)</f>
        <v>202048.77000000002</v>
      </c>
      <c r="K511" s="143">
        <f>VLOOKUP($A511,$A$10:$CK$500,K$501,0)</f>
        <v>0</v>
      </c>
      <c r="L511" s="143">
        <f>VLOOKUP($A511,$A$10:$CK$500,L$501,0)</f>
        <v>1051.1399999999999</v>
      </c>
      <c r="M511" s="143">
        <f>VLOOKUP($A511,$A$10:$CK$500,M$501,0)</f>
        <v>26463.33</v>
      </c>
      <c r="N511" s="143">
        <f>VLOOKUP($A511,$A$10:$CK$500,N$501,0)</f>
        <v>0</v>
      </c>
      <c r="O511" s="143">
        <f>VLOOKUP($A511,$A$10:$CK$500,O$501,0)</f>
        <v>0</v>
      </c>
      <c r="P511" s="143">
        <f>VLOOKUP($A511,$A$10:$CK$500,P$501,0)</f>
        <v>1073.98</v>
      </c>
      <c r="Q511" s="143">
        <f>VLOOKUP($A511,$A$10:$CK$500,Q$501,0)</f>
        <v>29330.690000000002</v>
      </c>
      <c r="R511" s="143">
        <f>VLOOKUP($A511,$A$10:$CK$500,R$501,0)</f>
        <v>0</v>
      </c>
      <c r="S511" s="143">
        <f>VLOOKUP($A511,$A$10:$CK$500,S$501,0)</f>
        <v>15599.77</v>
      </c>
      <c r="T511" s="143">
        <f>VLOOKUP($A511,$A$10:$CK$500,T$501,0)</f>
        <v>18969.740000000002</v>
      </c>
      <c r="U511" s="143">
        <f>VLOOKUP($A511,$A$10:$CK$500,U$501,0)</f>
        <v>105854.18</v>
      </c>
      <c r="V511" s="143">
        <f>VLOOKUP($A511,$A$10:$CK$500,V$501,0)</f>
        <v>0</v>
      </c>
      <c r="W511" s="143">
        <f>VLOOKUP($A511,$A$10:$CK$500,W$501,0)</f>
        <v>77.05</v>
      </c>
      <c r="X511" s="143">
        <f>VLOOKUP($A511,$A$10:$CK$500,X$501,0)</f>
        <v>184.48</v>
      </c>
      <c r="Y511" s="143">
        <f>VLOOKUP($A511,$A$10:$CK$500,Y$501,0)</f>
        <v>0</v>
      </c>
      <c r="Z511" s="143">
        <f>VLOOKUP($A511,$A$10:$CK$500,Z$501,0)</f>
        <v>0</v>
      </c>
      <c r="AA511" s="143">
        <f>VLOOKUP($A511,$A$10:$CK$500,AA$501,0)</f>
        <v>0</v>
      </c>
      <c r="AB511" s="143">
        <f>VLOOKUP($A511,$A$10:$CK$500,AB$501,0)</f>
        <v>0</v>
      </c>
      <c r="AC511" s="143">
        <f>VLOOKUP($A511,$A$10:$CK$500,AC$501,0)</f>
        <v>0</v>
      </c>
      <c r="AD511" s="143">
        <f>VLOOKUP($A511,$A$10:$CK$500,AD$501,0)</f>
        <v>0</v>
      </c>
      <c r="AE511" s="143">
        <f>VLOOKUP($A511,$A$10:$CK$500,AE$501,0)</f>
        <v>2407.6999999999998</v>
      </c>
      <c r="AF511" s="143">
        <f>VLOOKUP($A511,$A$10:$CK$500,AF$501,0)</f>
        <v>674.26</v>
      </c>
      <c r="AG511" s="143">
        <f>VLOOKUP($A511,$A$10:$CK$500,AG$501,0)</f>
        <v>312.18</v>
      </c>
      <c r="AH511" s="143">
        <f>VLOOKUP($A511,$A$10:$CK$500,AH$501,0)</f>
        <v>0</v>
      </c>
      <c r="AI511" s="143">
        <f>VLOOKUP($A511,$A$10:$CK$500,AI$501,0)</f>
        <v>50.27</v>
      </c>
      <c r="AJ511" s="143">
        <f>VLOOKUP($A511,$A$10:$CK$500,AJ$501,0)</f>
        <v>0</v>
      </c>
      <c r="AK511" s="143">
        <f>VLOOKUP($A511,$A$10:$CK$500,AK$501,0)</f>
        <v>0</v>
      </c>
      <c r="AL511" s="143">
        <f>VLOOKUP($A511,$A$10:$CK$500,AL$501,0)</f>
        <v>0</v>
      </c>
      <c r="AM511" s="143">
        <f>VLOOKUP($A511,$A$10:$CK$500,AM$501,0)</f>
        <v>0</v>
      </c>
      <c r="AN511" s="143">
        <f>VLOOKUP($A511,$A$10:$CK$500,AN$501,0)</f>
        <v>0</v>
      </c>
      <c r="AO511" s="143">
        <f>VLOOKUP($A511,$A$10:$CK$500,AO$501,0)</f>
        <v>0</v>
      </c>
      <c r="AP511" s="143">
        <f>VLOOKUP($A511,$A$10:$CK$500,AP$501,0)</f>
        <v>0</v>
      </c>
      <c r="AQ511" s="143">
        <f>VLOOKUP($A511,$A$10:$CK$500,AQ$501,0)</f>
        <v>0</v>
      </c>
      <c r="AR511" s="143">
        <f>VLOOKUP($A511,$A$10:$CK$500,AR$501,0)</f>
        <v>0</v>
      </c>
      <c r="AS511" s="143">
        <f>VLOOKUP($A511,$A$10:$CK$500,AS$501,0)</f>
        <v>0</v>
      </c>
      <c r="AT511" s="143">
        <f>VLOOKUP($A511,$A$10:$CK$500,AT$501,0)</f>
        <v>0</v>
      </c>
      <c r="AU511" s="143">
        <f>VLOOKUP($A511,$A$10:$CK$500,AU$501,0)</f>
        <v>0</v>
      </c>
      <c r="AV511" s="143">
        <f>VLOOKUP($A511,$A$10:$CK$500,AV$501,0)</f>
        <v>0</v>
      </c>
      <c r="AW511" s="143">
        <f>VLOOKUP($A511,$A$10:$CK$500,AW$501,0)</f>
        <v>0</v>
      </c>
      <c r="AX511" s="143">
        <f>VLOOKUP($A511,$A$10:$CK$500,AX$501,0)</f>
        <v>0</v>
      </c>
      <c r="AY511" s="143">
        <f>VLOOKUP($A511,$A$10:$CK$500,AY$501,0)</f>
        <v>0</v>
      </c>
      <c r="AZ511" s="143">
        <f>VLOOKUP($A511,$A$10:$CK$500,AZ$501,0)</f>
        <v>0</v>
      </c>
      <c r="BA511" s="143">
        <f>VLOOKUP($A511,$A$10:$CK$500,BA$501,0)</f>
        <v>0</v>
      </c>
      <c r="BB511" s="143">
        <f>VLOOKUP($A511,$A$10:$CK$500,BB$501,0)</f>
        <v>0</v>
      </c>
      <c r="BC511" s="143">
        <f>VLOOKUP($A511,$A$10:$CK$500,BC$501,0)</f>
        <v>0</v>
      </c>
      <c r="BD511" s="143">
        <f>VLOOKUP($A511,$A$10:$CK$500,BD$501,0)</f>
        <v>0</v>
      </c>
      <c r="BE511" s="143">
        <f>VLOOKUP($A511,$A$10:$CK$500,BE$501,0)</f>
        <v>0</v>
      </c>
      <c r="BF511" s="143">
        <f>VLOOKUP($A511,$A$10:$CK$500,BF$501,0)</f>
        <v>0</v>
      </c>
      <c r="BG511" s="143">
        <f>VLOOKUP($A511,$A$10:$CK$500,BG$501,0)</f>
        <v>0</v>
      </c>
      <c r="BH511" s="143">
        <f>VLOOKUP($A511,$A$10:$CK$500,BH$501,0)</f>
        <v>0</v>
      </c>
      <c r="BI511" s="143">
        <f>VLOOKUP($A511,$A$10:$CK$500,BI$501,0)</f>
        <v>0</v>
      </c>
      <c r="BJ511" s="143">
        <f>VLOOKUP($A511,$A$10:$CK$500,BJ$501,0)</f>
        <v>0</v>
      </c>
      <c r="BK511" s="143">
        <f>VLOOKUP($A511,$A$10:$CK$500,BK$501,0)</f>
        <v>0</v>
      </c>
      <c r="BL511" s="143">
        <f>VLOOKUP($A511,$A$10:$CK$500,BL$501,0)</f>
        <v>0</v>
      </c>
      <c r="BM511" s="143">
        <f>VLOOKUP($A511,$A$10:$CK$500,BM$501,0)</f>
        <v>0</v>
      </c>
      <c r="BN511" s="143">
        <f>VLOOKUP($A511,$A$10:$CK$500,BN$501,0)</f>
        <v>0</v>
      </c>
      <c r="BO511" s="143">
        <f>VLOOKUP($A511,$A$10:$CK$500,BO$501,0)</f>
        <v>0</v>
      </c>
      <c r="BP511" s="143">
        <f>VLOOKUP($A511,$A$10:$CK$500,BP$501,0)</f>
        <v>0</v>
      </c>
      <c r="BQ511" s="143">
        <f>VLOOKUP($A511,$A$10:$CK$500,BQ$501,0)</f>
        <v>0</v>
      </c>
      <c r="BR511" s="143">
        <f>VLOOKUP($A511,$A$10:$CK$500,BR$501,0)</f>
        <v>0</v>
      </c>
      <c r="BS511" s="143">
        <f>VLOOKUP($A511,$A$10:$CK$500,BS$501,0)</f>
        <v>0</v>
      </c>
      <c r="BT511" s="143">
        <f>VLOOKUP($A511,$A$10:$CK$500,BT$501,0)</f>
        <v>0</v>
      </c>
      <c r="BU511" s="143">
        <f>VLOOKUP($A511,$A$10:$CK$500,BU$501,0)</f>
        <v>0</v>
      </c>
      <c r="BV511" s="143">
        <f>VLOOKUP($A511,$A$10:$CK$500,BV$501,0)</f>
        <v>0</v>
      </c>
      <c r="BW511" s="143">
        <f>VLOOKUP($A511,$A$10:$CK$500,BW$501,0)</f>
        <v>0</v>
      </c>
      <c r="BX511" s="143">
        <f>VLOOKUP($A511,$A$10:$CK$500,BX$501,0)</f>
        <v>0</v>
      </c>
      <c r="BY511" s="143">
        <f>VLOOKUP($A511,$A$10:$CK$500,BY$501,0)</f>
        <v>0</v>
      </c>
      <c r="BZ511" s="143">
        <f>VLOOKUP($A511,$A$10:$CK$500,BZ$501,0)</f>
        <v>0</v>
      </c>
      <c r="CA511" s="143">
        <f>VLOOKUP($A511,$A$10:$CK$500,CA$501,0)</f>
        <v>0</v>
      </c>
      <c r="CB511" s="143">
        <f>VLOOKUP($A511,$A$10:$CK$500,CB$501,0)</f>
        <v>0</v>
      </c>
      <c r="CC511" s="143">
        <f>VLOOKUP($A511,$A$10:$CK$500,CC$501,0)</f>
        <v>0</v>
      </c>
      <c r="CD511" s="143">
        <f>VLOOKUP($A511,$A$10:$CK$500,CD$501,0)</f>
        <v>0</v>
      </c>
      <c r="CE511" s="143">
        <f>VLOOKUP($A511,$A$10:$CK$500,CE$501,0)</f>
        <v>0</v>
      </c>
      <c r="CF511" s="143">
        <f>VLOOKUP($A511,$A$10:$CK$500,CF$501,0)</f>
        <v>0</v>
      </c>
      <c r="CG511" s="143">
        <f>VLOOKUP($A511,$A$10:$CK$500,CG$501,0)</f>
        <v>0</v>
      </c>
    </row>
    <row r="512" spans="1:86" ht="14.1" hidden="1" customHeight="1" x14ac:dyDescent="0.2">
      <c r="A512" s="138">
        <v>197</v>
      </c>
      <c r="B512" s="139"/>
      <c r="C512" s="140"/>
      <c r="D512" s="141" t="str">
        <f t="shared" si="277"/>
        <v>7)</v>
      </c>
      <c r="E512" s="141" t="str">
        <f t="shared" si="277"/>
        <v>קרנות השקעה</v>
      </c>
      <c r="F512" s="141"/>
      <c r="G512" s="141"/>
      <c r="H512" s="141"/>
      <c r="I512" s="142"/>
      <c r="J512" s="143">
        <f>VLOOKUP($A512,$A$10:$CK$500,J$501,0)</f>
        <v>390853.77</v>
      </c>
      <c r="K512" s="143">
        <f>VLOOKUP($A512,$A$10:$CK$500,K$501,0)</f>
        <v>0</v>
      </c>
      <c r="L512" s="143">
        <f>VLOOKUP($A512,$A$10:$CK$500,L$501,0)</f>
        <v>4398.67</v>
      </c>
      <c r="M512" s="143">
        <f>VLOOKUP($A512,$A$10:$CK$500,M$501,0)</f>
        <v>172832.25</v>
      </c>
      <c r="N512" s="143">
        <f>VLOOKUP($A512,$A$10:$CK$500,N$501,0)</f>
        <v>0</v>
      </c>
      <c r="O512" s="143">
        <f>VLOOKUP($A512,$A$10:$CK$500,O$501,0)</f>
        <v>0</v>
      </c>
      <c r="P512" s="143">
        <f>VLOOKUP($A512,$A$10:$CK$500,P$501,0)</f>
        <v>915.56000000000006</v>
      </c>
      <c r="Q512" s="143">
        <f>VLOOKUP($A512,$A$10:$CK$500,Q$501,0)</f>
        <v>182473.18</v>
      </c>
      <c r="R512" s="143">
        <f>VLOOKUP($A512,$A$10:$CK$500,R$501,0)</f>
        <v>0</v>
      </c>
      <c r="S512" s="143">
        <f>VLOOKUP($A512,$A$10:$CK$500,S$501,0)</f>
        <v>0</v>
      </c>
      <c r="T512" s="143">
        <f>VLOOKUP($A512,$A$10:$CK$500,T$501,0)</f>
        <v>0</v>
      </c>
      <c r="U512" s="143">
        <f>VLOOKUP($A512,$A$10:$CK$500,U$501,0)</f>
        <v>6436.31</v>
      </c>
      <c r="V512" s="143">
        <f>VLOOKUP($A512,$A$10:$CK$500,V$501,0)</f>
        <v>0</v>
      </c>
      <c r="W512" s="143">
        <f>VLOOKUP($A512,$A$10:$CK$500,W$501,0)</f>
        <v>0</v>
      </c>
      <c r="X512" s="143">
        <f>VLOOKUP($A512,$A$10:$CK$500,X$501,0)</f>
        <v>0</v>
      </c>
      <c r="Y512" s="143">
        <f>VLOOKUP($A512,$A$10:$CK$500,Y$501,0)</f>
        <v>0</v>
      </c>
      <c r="Z512" s="143">
        <f>VLOOKUP($A512,$A$10:$CK$500,Z$501,0)</f>
        <v>0</v>
      </c>
      <c r="AA512" s="143">
        <f>VLOOKUP($A512,$A$10:$CK$500,AA$501,0)</f>
        <v>0</v>
      </c>
      <c r="AB512" s="143">
        <f>VLOOKUP($A512,$A$10:$CK$500,AB$501,0)</f>
        <v>0</v>
      </c>
      <c r="AC512" s="143">
        <f>VLOOKUP($A512,$A$10:$CK$500,AC$501,0)</f>
        <v>0</v>
      </c>
      <c r="AD512" s="143">
        <f>VLOOKUP($A512,$A$10:$CK$500,AD$501,0)</f>
        <v>0</v>
      </c>
      <c r="AE512" s="143">
        <f>VLOOKUP($A512,$A$10:$CK$500,AE$501,0)</f>
        <v>14391.42</v>
      </c>
      <c r="AF512" s="143">
        <f>VLOOKUP($A512,$A$10:$CK$500,AF$501,0)</f>
        <v>4521.6100000000006</v>
      </c>
      <c r="AG512" s="143">
        <f>VLOOKUP($A512,$A$10:$CK$500,AG$501,0)</f>
        <v>3700.3999999999996</v>
      </c>
      <c r="AH512" s="143">
        <f>VLOOKUP($A512,$A$10:$CK$500,AH$501,0)</f>
        <v>0</v>
      </c>
      <c r="AI512" s="143">
        <f>VLOOKUP($A512,$A$10:$CK$500,AI$501,0)</f>
        <v>1184.3700000000001</v>
      </c>
      <c r="AJ512" s="143">
        <f>VLOOKUP($A512,$A$10:$CK$500,AJ$501,0)</f>
        <v>0</v>
      </c>
      <c r="AK512" s="143">
        <f>VLOOKUP($A512,$A$10:$CK$500,AK$501,0)</f>
        <v>0</v>
      </c>
      <c r="AL512" s="143">
        <f>VLOOKUP($A512,$A$10:$CK$500,AL$501,0)</f>
        <v>0</v>
      </c>
      <c r="AM512" s="143">
        <f>VLOOKUP($A512,$A$10:$CK$500,AM$501,0)</f>
        <v>0</v>
      </c>
      <c r="AN512" s="143">
        <f>VLOOKUP($A512,$A$10:$CK$500,AN$501,0)</f>
        <v>0</v>
      </c>
      <c r="AO512" s="143">
        <f>VLOOKUP($A512,$A$10:$CK$500,AO$501,0)</f>
        <v>0</v>
      </c>
      <c r="AP512" s="143">
        <f>VLOOKUP($A512,$A$10:$CK$500,AP$501,0)</f>
        <v>0</v>
      </c>
      <c r="AQ512" s="143">
        <f>VLOOKUP($A512,$A$10:$CK$500,AQ$501,0)</f>
        <v>0</v>
      </c>
      <c r="AR512" s="143">
        <f>VLOOKUP($A512,$A$10:$CK$500,AR$501,0)</f>
        <v>0</v>
      </c>
      <c r="AS512" s="143">
        <f>VLOOKUP($A512,$A$10:$CK$500,AS$501,0)</f>
        <v>0</v>
      </c>
      <c r="AT512" s="143">
        <f>VLOOKUP($A512,$A$10:$CK$500,AT$501,0)</f>
        <v>0</v>
      </c>
      <c r="AU512" s="143">
        <f>VLOOKUP($A512,$A$10:$CK$500,AU$501,0)</f>
        <v>0</v>
      </c>
      <c r="AV512" s="143">
        <f>VLOOKUP($A512,$A$10:$CK$500,AV$501,0)</f>
        <v>0</v>
      </c>
      <c r="AW512" s="143">
        <f>VLOOKUP($A512,$A$10:$CK$500,AW$501,0)</f>
        <v>0</v>
      </c>
      <c r="AX512" s="143">
        <f>VLOOKUP($A512,$A$10:$CK$500,AX$501,0)</f>
        <v>0</v>
      </c>
      <c r="AY512" s="143">
        <f>VLOOKUP($A512,$A$10:$CK$500,AY$501,0)</f>
        <v>0</v>
      </c>
      <c r="AZ512" s="143">
        <f>VLOOKUP($A512,$A$10:$CK$500,AZ$501,0)</f>
        <v>0</v>
      </c>
      <c r="BA512" s="143">
        <f>VLOOKUP($A512,$A$10:$CK$500,BA$501,0)</f>
        <v>0</v>
      </c>
      <c r="BB512" s="143">
        <f>VLOOKUP($A512,$A$10:$CK$500,BB$501,0)</f>
        <v>0</v>
      </c>
      <c r="BC512" s="143">
        <f>VLOOKUP($A512,$A$10:$CK$500,BC$501,0)</f>
        <v>0</v>
      </c>
      <c r="BD512" s="143">
        <f>VLOOKUP($A512,$A$10:$CK$500,BD$501,0)</f>
        <v>0</v>
      </c>
      <c r="BE512" s="143">
        <f>VLOOKUP($A512,$A$10:$CK$500,BE$501,0)</f>
        <v>0</v>
      </c>
      <c r="BF512" s="143">
        <f>VLOOKUP($A512,$A$10:$CK$500,BF$501,0)</f>
        <v>0</v>
      </c>
      <c r="BG512" s="143">
        <f>VLOOKUP($A512,$A$10:$CK$500,BG$501,0)</f>
        <v>0</v>
      </c>
      <c r="BH512" s="143">
        <f>VLOOKUP($A512,$A$10:$CK$500,BH$501,0)</f>
        <v>0</v>
      </c>
      <c r="BI512" s="143">
        <f>VLOOKUP($A512,$A$10:$CK$500,BI$501,0)</f>
        <v>0</v>
      </c>
      <c r="BJ512" s="143">
        <f>VLOOKUP($A512,$A$10:$CK$500,BJ$501,0)</f>
        <v>0</v>
      </c>
      <c r="BK512" s="143">
        <f>VLOOKUP($A512,$A$10:$CK$500,BK$501,0)</f>
        <v>0</v>
      </c>
      <c r="BL512" s="143">
        <f>VLOOKUP($A512,$A$10:$CK$500,BL$501,0)</f>
        <v>0</v>
      </c>
      <c r="BM512" s="143">
        <f>VLOOKUP($A512,$A$10:$CK$500,BM$501,0)</f>
        <v>0</v>
      </c>
      <c r="BN512" s="143">
        <f>VLOOKUP($A512,$A$10:$CK$500,BN$501,0)</f>
        <v>0</v>
      </c>
      <c r="BO512" s="143">
        <f>VLOOKUP($A512,$A$10:$CK$500,BO$501,0)</f>
        <v>0</v>
      </c>
      <c r="BP512" s="143">
        <f>VLOOKUP($A512,$A$10:$CK$500,BP$501,0)</f>
        <v>0</v>
      </c>
      <c r="BQ512" s="143">
        <f>VLOOKUP($A512,$A$10:$CK$500,BQ$501,0)</f>
        <v>0</v>
      </c>
      <c r="BR512" s="143">
        <f>VLOOKUP($A512,$A$10:$CK$500,BR$501,0)</f>
        <v>0</v>
      </c>
      <c r="BS512" s="143">
        <f>VLOOKUP($A512,$A$10:$CK$500,BS$501,0)</f>
        <v>0</v>
      </c>
      <c r="BT512" s="143">
        <f>VLOOKUP($A512,$A$10:$CK$500,BT$501,0)</f>
        <v>0</v>
      </c>
      <c r="BU512" s="143">
        <f>VLOOKUP($A512,$A$10:$CK$500,BU$501,0)</f>
        <v>0</v>
      </c>
      <c r="BV512" s="143">
        <f>VLOOKUP($A512,$A$10:$CK$500,BV$501,0)</f>
        <v>0</v>
      </c>
      <c r="BW512" s="143">
        <f>VLOOKUP($A512,$A$10:$CK$500,BW$501,0)</f>
        <v>0</v>
      </c>
      <c r="BX512" s="143">
        <f>VLOOKUP($A512,$A$10:$CK$500,BX$501,0)</f>
        <v>0</v>
      </c>
      <c r="BY512" s="143">
        <f>VLOOKUP($A512,$A$10:$CK$500,BY$501,0)</f>
        <v>0</v>
      </c>
      <c r="BZ512" s="143">
        <f>VLOOKUP($A512,$A$10:$CK$500,BZ$501,0)</f>
        <v>0</v>
      </c>
      <c r="CA512" s="143">
        <f>VLOOKUP($A512,$A$10:$CK$500,CA$501,0)</f>
        <v>0</v>
      </c>
      <c r="CB512" s="143">
        <f>VLOOKUP($A512,$A$10:$CK$500,CB$501,0)</f>
        <v>0</v>
      </c>
      <c r="CC512" s="143">
        <f>VLOOKUP($A512,$A$10:$CK$500,CC$501,0)</f>
        <v>0</v>
      </c>
      <c r="CD512" s="143">
        <f>VLOOKUP($A512,$A$10:$CK$500,CD$501,0)</f>
        <v>0</v>
      </c>
      <c r="CE512" s="143">
        <f>VLOOKUP($A512,$A$10:$CK$500,CE$501,0)</f>
        <v>0</v>
      </c>
      <c r="CF512" s="143">
        <f>VLOOKUP($A512,$A$10:$CK$500,CF$501,0)</f>
        <v>0</v>
      </c>
      <c r="CG512" s="143">
        <f>VLOOKUP($A512,$A$10:$CK$500,CG$501,0)</f>
        <v>0</v>
      </c>
    </row>
    <row r="513" spans="1:85" ht="14.1" hidden="1" customHeight="1" x14ac:dyDescent="0.2">
      <c r="A513" s="138">
        <v>209</v>
      </c>
      <c r="B513" s="139"/>
      <c r="C513" s="140"/>
      <c r="D513" s="141" t="str">
        <f t="shared" si="277"/>
        <v>8)</v>
      </c>
      <c r="E513" s="141" t="str">
        <f t="shared" si="277"/>
        <v>כתבי אופציה (WARRANTS)</v>
      </c>
      <c r="F513" s="141"/>
      <c r="G513" s="141"/>
      <c r="H513" s="141"/>
      <c r="I513" s="142"/>
      <c r="J513" s="143">
        <f>VLOOKUP($A513,$A$10:$CK$500,J$501,0)</f>
        <v>4225.9900000000007</v>
      </c>
      <c r="K513" s="143">
        <f>VLOOKUP($A513,$A$10:$CK$500,K$501,0)</f>
        <v>0</v>
      </c>
      <c r="L513" s="143">
        <f>VLOOKUP($A513,$A$10:$CK$500,L$501,0)</f>
        <v>0</v>
      </c>
      <c r="M513" s="143">
        <f>VLOOKUP($A513,$A$10:$CK$500,M$501,0)</f>
        <v>1826.52</v>
      </c>
      <c r="N513" s="143">
        <f>VLOOKUP($A513,$A$10:$CK$500,N$501,0)</f>
        <v>0</v>
      </c>
      <c r="O513" s="143">
        <f>VLOOKUP($A513,$A$10:$CK$500,O$501,0)</f>
        <v>15.68</v>
      </c>
      <c r="P513" s="143">
        <f>VLOOKUP($A513,$A$10:$CK$500,P$501,0)</f>
        <v>21.01</v>
      </c>
      <c r="Q513" s="143">
        <f>VLOOKUP($A513,$A$10:$CK$500,Q$501,0)</f>
        <v>1251.31</v>
      </c>
      <c r="R513" s="143">
        <f>VLOOKUP($A513,$A$10:$CK$500,R$501,0)</f>
        <v>0</v>
      </c>
      <c r="S513" s="143">
        <f>VLOOKUP($A513,$A$10:$CK$500,S$501,0)</f>
        <v>0</v>
      </c>
      <c r="T513" s="143">
        <f>VLOOKUP($A513,$A$10:$CK$500,T$501,0)</f>
        <v>0</v>
      </c>
      <c r="U513" s="143">
        <f>VLOOKUP($A513,$A$10:$CK$500,U$501,0)</f>
        <v>635.55999999999995</v>
      </c>
      <c r="V513" s="143">
        <f>VLOOKUP($A513,$A$10:$CK$500,V$501,0)</f>
        <v>0</v>
      </c>
      <c r="W513" s="143">
        <f>VLOOKUP($A513,$A$10:$CK$500,W$501,0)</f>
        <v>0</v>
      </c>
      <c r="X513" s="143">
        <f>VLOOKUP($A513,$A$10:$CK$500,X$501,0)</f>
        <v>0</v>
      </c>
      <c r="Y513" s="143">
        <f>VLOOKUP($A513,$A$10:$CK$500,Y$501,0)</f>
        <v>30.51</v>
      </c>
      <c r="Z513" s="143">
        <f>VLOOKUP($A513,$A$10:$CK$500,Z$501,0)</f>
        <v>25.14</v>
      </c>
      <c r="AA513" s="143">
        <f>VLOOKUP($A513,$A$10:$CK$500,AA$501,0)</f>
        <v>220.68</v>
      </c>
      <c r="AB513" s="143">
        <f>VLOOKUP($A513,$A$10:$CK$500,AB$501,0)</f>
        <v>0</v>
      </c>
      <c r="AC513" s="143">
        <f>VLOOKUP($A513,$A$10:$CK$500,AC$501,0)</f>
        <v>24</v>
      </c>
      <c r="AD513" s="143">
        <f>VLOOKUP($A513,$A$10:$CK$500,AD$501,0)</f>
        <v>96.01</v>
      </c>
      <c r="AE513" s="143">
        <f>VLOOKUP($A513,$A$10:$CK$500,AE$501,0)</f>
        <v>54.32</v>
      </c>
      <c r="AF513" s="143">
        <f>VLOOKUP($A513,$A$10:$CK$500,AF$501,0)</f>
        <v>15.22</v>
      </c>
      <c r="AG513" s="143">
        <f>VLOOKUP($A513,$A$10:$CK$500,AG$501,0)</f>
        <v>8.4700000000000006</v>
      </c>
      <c r="AH513" s="143">
        <f>VLOOKUP($A513,$A$10:$CK$500,AH$501,0)</f>
        <v>0</v>
      </c>
      <c r="AI513" s="143">
        <f>VLOOKUP($A513,$A$10:$CK$500,AI$501,0)</f>
        <v>1.56</v>
      </c>
      <c r="AJ513" s="143">
        <f>VLOOKUP($A513,$A$10:$CK$500,AJ$501,0)</f>
        <v>0</v>
      </c>
      <c r="AK513" s="143">
        <f>VLOOKUP($A513,$A$10:$CK$500,AK$501,0)</f>
        <v>0</v>
      </c>
      <c r="AL513" s="143">
        <f>VLOOKUP($A513,$A$10:$CK$500,AL$501,0)</f>
        <v>0</v>
      </c>
      <c r="AM513" s="143">
        <f>VLOOKUP($A513,$A$10:$CK$500,AM$501,0)</f>
        <v>0</v>
      </c>
      <c r="AN513" s="143">
        <f>VLOOKUP($A513,$A$10:$CK$500,AN$501,0)</f>
        <v>0</v>
      </c>
      <c r="AO513" s="143">
        <f>VLOOKUP($A513,$A$10:$CK$500,AO$501,0)</f>
        <v>0</v>
      </c>
      <c r="AP513" s="143">
        <f>VLOOKUP($A513,$A$10:$CK$500,AP$501,0)</f>
        <v>0</v>
      </c>
      <c r="AQ513" s="143">
        <f>VLOOKUP($A513,$A$10:$CK$500,AQ$501,0)</f>
        <v>0</v>
      </c>
      <c r="AR513" s="143">
        <f>VLOOKUP($A513,$A$10:$CK$500,AR$501,0)</f>
        <v>0</v>
      </c>
      <c r="AS513" s="143">
        <f>VLOOKUP($A513,$A$10:$CK$500,AS$501,0)</f>
        <v>0</v>
      </c>
      <c r="AT513" s="143">
        <f>VLOOKUP($A513,$A$10:$CK$500,AT$501,0)</f>
        <v>0</v>
      </c>
      <c r="AU513" s="143">
        <f>VLOOKUP($A513,$A$10:$CK$500,AU$501,0)</f>
        <v>0</v>
      </c>
      <c r="AV513" s="143">
        <f>VLOOKUP($A513,$A$10:$CK$500,AV$501,0)</f>
        <v>0</v>
      </c>
      <c r="AW513" s="143">
        <f>VLOOKUP($A513,$A$10:$CK$500,AW$501,0)</f>
        <v>0</v>
      </c>
      <c r="AX513" s="143">
        <f>VLOOKUP($A513,$A$10:$CK$500,AX$501,0)</f>
        <v>0</v>
      </c>
      <c r="AY513" s="143">
        <f>VLOOKUP($A513,$A$10:$CK$500,AY$501,0)</f>
        <v>0</v>
      </c>
      <c r="AZ513" s="143">
        <f>VLOOKUP($A513,$A$10:$CK$500,AZ$501,0)</f>
        <v>0</v>
      </c>
      <c r="BA513" s="143">
        <f>VLOOKUP($A513,$A$10:$CK$500,BA$501,0)</f>
        <v>0</v>
      </c>
      <c r="BB513" s="143">
        <f>VLOOKUP($A513,$A$10:$CK$500,BB$501,0)</f>
        <v>0</v>
      </c>
      <c r="BC513" s="143">
        <f>VLOOKUP($A513,$A$10:$CK$500,BC$501,0)</f>
        <v>0</v>
      </c>
      <c r="BD513" s="143">
        <f>VLOOKUP($A513,$A$10:$CK$500,BD$501,0)</f>
        <v>0</v>
      </c>
      <c r="BE513" s="143">
        <f>VLOOKUP($A513,$A$10:$CK$500,BE$501,0)</f>
        <v>0</v>
      </c>
      <c r="BF513" s="143">
        <f>VLOOKUP($A513,$A$10:$CK$500,BF$501,0)</f>
        <v>0</v>
      </c>
      <c r="BG513" s="143">
        <f>VLOOKUP($A513,$A$10:$CK$500,BG$501,0)</f>
        <v>0</v>
      </c>
      <c r="BH513" s="143">
        <f>VLOOKUP($A513,$A$10:$CK$500,BH$501,0)</f>
        <v>0</v>
      </c>
      <c r="BI513" s="143">
        <f>VLOOKUP($A513,$A$10:$CK$500,BI$501,0)</f>
        <v>0</v>
      </c>
      <c r="BJ513" s="143">
        <f>VLOOKUP($A513,$A$10:$CK$500,BJ$501,0)</f>
        <v>0</v>
      </c>
      <c r="BK513" s="143">
        <f>VLOOKUP($A513,$A$10:$CK$500,BK$501,0)</f>
        <v>0</v>
      </c>
      <c r="BL513" s="143">
        <f>VLOOKUP($A513,$A$10:$CK$500,BL$501,0)</f>
        <v>0</v>
      </c>
      <c r="BM513" s="143">
        <f>VLOOKUP($A513,$A$10:$CK$500,BM$501,0)</f>
        <v>0</v>
      </c>
      <c r="BN513" s="143">
        <f>VLOOKUP($A513,$A$10:$CK$500,BN$501,0)</f>
        <v>0</v>
      </c>
      <c r="BO513" s="143">
        <f>VLOOKUP($A513,$A$10:$CK$500,BO$501,0)</f>
        <v>0</v>
      </c>
      <c r="BP513" s="143">
        <f>VLOOKUP($A513,$A$10:$CK$500,BP$501,0)</f>
        <v>0</v>
      </c>
      <c r="BQ513" s="143">
        <f>VLOOKUP($A513,$A$10:$CK$500,BQ$501,0)</f>
        <v>0</v>
      </c>
      <c r="BR513" s="143">
        <f>VLOOKUP($A513,$A$10:$CK$500,BR$501,0)</f>
        <v>0</v>
      </c>
      <c r="BS513" s="143">
        <f>VLOOKUP($A513,$A$10:$CK$500,BS$501,0)</f>
        <v>0</v>
      </c>
      <c r="BT513" s="143">
        <f>VLOOKUP($A513,$A$10:$CK$500,BT$501,0)</f>
        <v>0</v>
      </c>
      <c r="BU513" s="143">
        <f>VLOOKUP($A513,$A$10:$CK$500,BU$501,0)</f>
        <v>0</v>
      </c>
      <c r="BV513" s="143">
        <f>VLOOKUP($A513,$A$10:$CK$500,BV$501,0)</f>
        <v>0</v>
      </c>
      <c r="BW513" s="143">
        <f>VLOOKUP($A513,$A$10:$CK$500,BW$501,0)</f>
        <v>0</v>
      </c>
      <c r="BX513" s="143">
        <f>VLOOKUP($A513,$A$10:$CK$500,BX$501,0)</f>
        <v>0</v>
      </c>
      <c r="BY513" s="143">
        <f>VLOOKUP($A513,$A$10:$CK$500,BY$501,0)</f>
        <v>0</v>
      </c>
      <c r="BZ513" s="143">
        <f>VLOOKUP($A513,$A$10:$CK$500,BZ$501,0)</f>
        <v>0</v>
      </c>
      <c r="CA513" s="143">
        <f>VLOOKUP($A513,$A$10:$CK$500,CA$501,0)</f>
        <v>0</v>
      </c>
      <c r="CB513" s="143">
        <f>VLOOKUP($A513,$A$10:$CK$500,CB$501,0)</f>
        <v>0</v>
      </c>
      <c r="CC513" s="143">
        <f>VLOOKUP($A513,$A$10:$CK$500,CC$501,0)</f>
        <v>0</v>
      </c>
      <c r="CD513" s="143">
        <f>VLOOKUP($A513,$A$10:$CK$500,CD$501,0)</f>
        <v>0</v>
      </c>
      <c r="CE513" s="143">
        <f>VLOOKUP($A513,$A$10:$CK$500,CE$501,0)</f>
        <v>0</v>
      </c>
      <c r="CF513" s="143">
        <f>VLOOKUP($A513,$A$10:$CK$500,CF$501,0)</f>
        <v>0</v>
      </c>
      <c r="CG513" s="143">
        <f>VLOOKUP($A513,$A$10:$CK$500,CG$501,0)</f>
        <v>0</v>
      </c>
    </row>
    <row r="514" spans="1:85" ht="14.1" hidden="1" customHeight="1" x14ac:dyDescent="0.2">
      <c r="A514" s="138">
        <v>217</v>
      </c>
      <c r="B514" s="139"/>
      <c r="C514" s="140"/>
      <c r="D514" s="141" t="str">
        <f t="shared" si="277"/>
        <v>9)</v>
      </c>
      <c r="E514" s="141" t="str">
        <f t="shared" si="277"/>
        <v>חוזים עתידיים</v>
      </c>
      <c r="F514" s="141"/>
      <c r="G514" s="141"/>
      <c r="H514" s="141"/>
      <c r="I514" s="142"/>
      <c r="J514" s="143">
        <f>VLOOKUP($A514,$A$10:$CK$500,J$501,0)</f>
        <v>106417.27999999998</v>
      </c>
      <c r="K514" s="143">
        <f>VLOOKUP($A514,$A$10:$CK$500,K$501,0)</f>
        <v>0</v>
      </c>
      <c r="L514" s="143">
        <f>VLOOKUP($A514,$A$10:$CK$500,L$501,0)</f>
        <v>424.79999999999995</v>
      </c>
      <c r="M514" s="143">
        <f>VLOOKUP($A514,$A$10:$CK$500,M$501,0)</f>
        <v>11995.41</v>
      </c>
      <c r="N514" s="143">
        <f>VLOOKUP($A514,$A$10:$CK$500,N$501,0)</f>
        <v>0</v>
      </c>
      <c r="O514" s="143">
        <f>VLOOKUP($A514,$A$10:$CK$500,O$501,0)</f>
        <v>205.95</v>
      </c>
      <c r="P514" s="143">
        <f>VLOOKUP($A514,$A$10:$CK$500,P$501,0)</f>
        <v>597.91999999999996</v>
      </c>
      <c r="Q514" s="143">
        <f>VLOOKUP($A514,$A$10:$CK$500,Q$501,0)</f>
        <v>10803.7</v>
      </c>
      <c r="R514" s="143">
        <f>VLOOKUP($A514,$A$10:$CK$500,R$501,0)</f>
        <v>0</v>
      </c>
      <c r="S514" s="143">
        <f>VLOOKUP($A514,$A$10:$CK$500,S$501,0)</f>
        <v>985.16</v>
      </c>
      <c r="T514" s="143">
        <f>VLOOKUP($A514,$A$10:$CK$500,T$501,0)</f>
        <v>15034.14</v>
      </c>
      <c r="U514" s="143">
        <f>VLOOKUP($A514,$A$10:$CK$500,U$501,0)</f>
        <v>39662.259999999995</v>
      </c>
      <c r="V514" s="143">
        <f>VLOOKUP($A514,$A$10:$CK$500,V$501,0)</f>
        <v>0</v>
      </c>
      <c r="W514" s="143">
        <f>VLOOKUP($A514,$A$10:$CK$500,W$501,0)</f>
        <v>19.010000000000002</v>
      </c>
      <c r="X514" s="143">
        <f>VLOOKUP($A514,$A$10:$CK$500,X$501,0)</f>
        <v>39.06</v>
      </c>
      <c r="Y514" s="143">
        <f>VLOOKUP($A514,$A$10:$CK$500,Y$501,0)</f>
        <v>0</v>
      </c>
      <c r="Z514" s="143">
        <f>VLOOKUP($A514,$A$10:$CK$500,Z$501,0)</f>
        <v>0</v>
      </c>
      <c r="AA514" s="143">
        <f>VLOOKUP($A514,$A$10:$CK$500,AA$501,0)</f>
        <v>0</v>
      </c>
      <c r="AB514" s="143">
        <f>VLOOKUP($A514,$A$10:$CK$500,AB$501,0)</f>
        <v>0</v>
      </c>
      <c r="AC514" s="143">
        <f>VLOOKUP($A514,$A$10:$CK$500,AC$501,0)</f>
        <v>4269.51</v>
      </c>
      <c r="AD514" s="143">
        <f>VLOOKUP($A514,$A$10:$CK$500,AD$501,0)</f>
        <v>20111.96</v>
      </c>
      <c r="AE514" s="143">
        <f>VLOOKUP($A514,$A$10:$CK$500,AE$501,0)</f>
        <v>1512.8700000000001</v>
      </c>
      <c r="AF514" s="143">
        <f>VLOOKUP($A514,$A$10:$CK$500,AF$501,0)</f>
        <v>421.32</v>
      </c>
      <c r="AG514" s="143">
        <f>VLOOKUP($A514,$A$10:$CK$500,AG$501,0)</f>
        <v>200.01999999999998</v>
      </c>
      <c r="AH514" s="143">
        <f>VLOOKUP($A514,$A$10:$CK$500,AH$501,0)</f>
        <v>0</v>
      </c>
      <c r="AI514" s="143">
        <f>VLOOKUP($A514,$A$10:$CK$500,AI$501,0)</f>
        <v>77.17</v>
      </c>
      <c r="AJ514" s="143">
        <f>VLOOKUP($A514,$A$10:$CK$500,AJ$501,0)</f>
        <v>57.02</v>
      </c>
      <c r="AK514" s="143">
        <f>VLOOKUP($A514,$A$10:$CK$500,AK$501,0)</f>
        <v>0</v>
      </c>
      <c r="AL514" s="143">
        <f>VLOOKUP($A514,$A$10:$CK$500,AL$501,0)</f>
        <v>0</v>
      </c>
      <c r="AM514" s="143">
        <f>VLOOKUP($A514,$A$10:$CK$500,AM$501,0)</f>
        <v>0</v>
      </c>
      <c r="AN514" s="143">
        <f>VLOOKUP($A514,$A$10:$CK$500,AN$501,0)</f>
        <v>0</v>
      </c>
      <c r="AO514" s="143">
        <f>VLOOKUP($A514,$A$10:$CK$500,AO$501,0)</f>
        <v>0</v>
      </c>
      <c r="AP514" s="143">
        <f>VLOOKUP($A514,$A$10:$CK$500,AP$501,0)</f>
        <v>0</v>
      </c>
      <c r="AQ514" s="143">
        <f>VLOOKUP($A514,$A$10:$CK$500,AQ$501,0)</f>
        <v>0</v>
      </c>
      <c r="AR514" s="143">
        <f>VLOOKUP($A514,$A$10:$CK$500,AR$501,0)</f>
        <v>0</v>
      </c>
      <c r="AS514" s="143">
        <f>VLOOKUP($A514,$A$10:$CK$500,AS$501,0)</f>
        <v>0</v>
      </c>
      <c r="AT514" s="143">
        <f>VLOOKUP($A514,$A$10:$CK$500,AT$501,0)</f>
        <v>0</v>
      </c>
      <c r="AU514" s="143">
        <f>VLOOKUP($A514,$A$10:$CK$500,AU$501,0)</f>
        <v>0</v>
      </c>
      <c r="AV514" s="143">
        <f>VLOOKUP($A514,$A$10:$CK$500,AV$501,0)</f>
        <v>0</v>
      </c>
      <c r="AW514" s="143">
        <f>VLOOKUP($A514,$A$10:$CK$500,AW$501,0)</f>
        <v>0</v>
      </c>
      <c r="AX514" s="143">
        <f>VLOOKUP($A514,$A$10:$CK$500,AX$501,0)</f>
        <v>0</v>
      </c>
      <c r="AY514" s="143">
        <f>VLOOKUP($A514,$A$10:$CK$500,AY$501,0)</f>
        <v>0</v>
      </c>
      <c r="AZ514" s="143">
        <f>VLOOKUP($A514,$A$10:$CK$500,AZ$501,0)</f>
        <v>0</v>
      </c>
      <c r="BA514" s="143">
        <f>VLOOKUP($A514,$A$10:$CK$500,BA$501,0)</f>
        <v>0</v>
      </c>
      <c r="BB514" s="143">
        <f>VLOOKUP($A514,$A$10:$CK$500,BB$501,0)</f>
        <v>0</v>
      </c>
      <c r="BC514" s="143">
        <f>VLOOKUP($A514,$A$10:$CK$500,BC$501,0)</f>
        <v>0</v>
      </c>
      <c r="BD514" s="143">
        <f>VLOOKUP($A514,$A$10:$CK$500,BD$501,0)</f>
        <v>0</v>
      </c>
      <c r="BE514" s="143">
        <f>VLOOKUP($A514,$A$10:$CK$500,BE$501,0)</f>
        <v>0</v>
      </c>
      <c r="BF514" s="143">
        <f>VLOOKUP($A514,$A$10:$CK$500,BF$501,0)</f>
        <v>0</v>
      </c>
      <c r="BG514" s="143">
        <f>VLOOKUP($A514,$A$10:$CK$500,BG$501,0)</f>
        <v>0</v>
      </c>
      <c r="BH514" s="143">
        <f>VLOOKUP($A514,$A$10:$CK$500,BH$501,0)</f>
        <v>0</v>
      </c>
      <c r="BI514" s="143">
        <f>VLOOKUP($A514,$A$10:$CK$500,BI$501,0)</f>
        <v>0</v>
      </c>
      <c r="BJ514" s="143">
        <f>VLOOKUP($A514,$A$10:$CK$500,BJ$501,0)</f>
        <v>0</v>
      </c>
      <c r="BK514" s="143">
        <f>VLOOKUP($A514,$A$10:$CK$500,BK$501,0)</f>
        <v>0</v>
      </c>
      <c r="BL514" s="143">
        <f>VLOOKUP($A514,$A$10:$CK$500,BL$501,0)</f>
        <v>0</v>
      </c>
      <c r="BM514" s="143">
        <f>VLOOKUP($A514,$A$10:$CK$500,BM$501,0)</f>
        <v>0</v>
      </c>
      <c r="BN514" s="143">
        <f>VLOOKUP($A514,$A$10:$CK$500,BN$501,0)</f>
        <v>0</v>
      </c>
      <c r="BO514" s="143">
        <f>VLOOKUP($A514,$A$10:$CK$500,BO$501,0)</f>
        <v>0</v>
      </c>
      <c r="BP514" s="143">
        <f>VLOOKUP($A514,$A$10:$CK$500,BP$501,0)</f>
        <v>0</v>
      </c>
      <c r="BQ514" s="143">
        <f>VLOOKUP($A514,$A$10:$CK$500,BQ$501,0)</f>
        <v>0</v>
      </c>
      <c r="BR514" s="143">
        <f>VLOOKUP($A514,$A$10:$CK$500,BR$501,0)</f>
        <v>0</v>
      </c>
      <c r="BS514" s="143">
        <f>VLOOKUP($A514,$A$10:$CK$500,BS$501,0)</f>
        <v>0</v>
      </c>
      <c r="BT514" s="143">
        <f>VLOOKUP($A514,$A$10:$CK$500,BT$501,0)</f>
        <v>0</v>
      </c>
      <c r="BU514" s="143">
        <f>VLOOKUP($A514,$A$10:$CK$500,BU$501,0)</f>
        <v>0</v>
      </c>
      <c r="BV514" s="143">
        <f>VLOOKUP($A514,$A$10:$CK$500,BV$501,0)</f>
        <v>0</v>
      </c>
      <c r="BW514" s="143">
        <f>VLOOKUP($A514,$A$10:$CK$500,BW$501,0)</f>
        <v>0</v>
      </c>
      <c r="BX514" s="143">
        <f>VLOOKUP($A514,$A$10:$CK$500,BX$501,0)</f>
        <v>0</v>
      </c>
      <c r="BY514" s="143">
        <f>VLOOKUP($A514,$A$10:$CK$500,BY$501,0)</f>
        <v>0</v>
      </c>
      <c r="BZ514" s="143">
        <f>VLOOKUP($A514,$A$10:$CK$500,BZ$501,0)</f>
        <v>0</v>
      </c>
      <c r="CA514" s="143">
        <f>VLOOKUP($A514,$A$10:$CK$500,CA$501,0)</f>
        <v>0</v>
      </c>
      <c r="CB514" s="143">
        <f>VLOOKUP($A514,$A$10:$CK$500,CB$501,0)</f>
        <v>0</v>
      </c>
      <c r="CC514" s="143">
        <f>VLOOKUP($A514,$A$10:$CK$500,CC$501,0)</f>
        <v>0</v>
      </c>
      <c r="CD514" s="143">
        <f>VLOOKUP($A514,$A$10:$CK$500,CD$501,0)</f>
        <v>0</v>
      </c>
      <c r="CE514" s="143">
        <f>VLOOKUP($A514,$A$10:$CK$500,CE$501,0)</f>
        <v>0</v>
      </c>
      <c r="CF514" s="143">
        <f>VLOOKUP($A514,$A$10:$CK$500,CF$501,0)</f>
        <v>0</v>
      </c>
      <c r="CG514" s="143">
        <f>VLOOKUP($A514,$A$10:$CK$500,CG$501,0)</f>
        <v>0</v>
      </c>
    </row>
    <row r="515" spans="1:85" ht="14.1" hidden="1" customHeight="1" x14ac:dyDescent="0.2">
      <c r="A515" s="138">
        <v>234</v>
      </c>
      <c r="B515" s="139"/>
      <c r="C515" s="140"/>
      <c r="D515" s="141" t="str">
        <f t="shared" si="277"/>
        <v>10)</v>
      </c>
      <c r="E515" s="141" t="str">
        <f t="shared" si="277"/>
        <v>אופציות - (OPTIONS)</v>
      </c>
      <c r="F515" s="141"/>
      <c r="G515" s="141"/>
      <c r="H515" s="141"/>
      <c r="I515" s="142"/>
      <c r="J515" s="143">
        <f>VLOOKUP($A515,$A$10:$CK$500,J$501,0)</f>
        <v>3313.36</v>
      </c>
      <c r="K515" s="143">
        <f>VLOOKUP($A515,$A$10:$CK$500,K$501,0)</f>
        <v>0</v>
      </c>
      <c r="L515" s="143">
        <f>VLOOKUP($A515,$A$10:$CK$500,L$501,0)</f>
        <v>61.930000000000007</v>
      </c>
      <c r="M515" s="143">
        <f>VLOOKUP($A515,$A$10:$CK$500,M$501,0)</f>
        <v>1372.5</v>
      </c>
      <c r="N515" s="143">
        <f>VLOOKUP($A515,$A$10:$CK$500,N$501,0)</f>
        <v>0</v>
      </c>
      <c r="O515" s="143">
        <f>VLOOKUP($A515,$A$10:$CK$500,O$501,0)</f>
        <v>0</v>
      </c>
      <c r="P515" s="143">
        <f>VLOOKUP($A515,$A$10:$CK$500,P$501,0)</f>
        <v>79.22</v>
      </c>
      <c r="Q515" s="143">
        <f>VLOOKUP($A515,$A$10:$CK$500,Q$501,0)</f>
        <v>1464.6999999999998</v>
      </c>
      <c r="R515" s="143">
        <f>VLOOKUP($A515,$A$10:$CK$500,R$501,0)</f>
        <v>0</v>
      </c>
      <c r="S515" s="143">
        <f>VLOOKUP($A515,$A$10:$CK$500,S$501,0)</f>
        <v>0</v>
      </c>
      <c r="T515" s="143">
        <f>VLOOKUP($A515,$A$10:$CK$500,T$501,0)</f>
        <v>0</v>
      </c>
      <c r="U515" s="143">
        <f>VLOOKUP($A515,$A$10:$CK$500,U$501,0)</f>
        <v>0</v>
      </c>
      <c r="V515" s="143">
        <f>VLOOKUP($A515,$A$10:$CK$500,V$501,0)</f>
        <v>0</v>
      </c>
      <c r="W515" s="143">
        <f>VLOOKUP($A515,$A$10:$CK$500,W$501,0)</f>
        <v>0</v>
      </c>
      <c r="X515" s="143">
        <f>VLOOKUP($A515,$A$10:$CK$500,X$501,0)</f>
        <v>0</v>
      </c>
      <c r="Y515" s="143">
        <f>VLOOKUP($A515,$A$10:$CK$500,Y$501,0)</f>
        <v>0</v>
      </c>
      <c r="Z515" s="143">
        <f>VLOOKUP($A515,$A$10:$CK$500,Z$501,0)</f>
        <v>0</v>
      </c>
      <c r="AA515" s="143">
        <f>VLOOKUP($A515,$A$10:$CK$500,AA$501,0)</f>
        <v>24.51</v>
      </c>
      <c r="AB515" s="143">
        <f>VLOOKUP($A515,$A$10:$CK$500,AB$501,0)</f>
        <v>0</v>
      </c>
      <c r="AC515" s="143">
        <f>VLOOKUP($A515,$A$10:$CK$500,AC$501,0)</f>
        <v>0</v>
      </c>
      <c r="AD515" s="143">
        <f>VLOOKUP($A515,$A$10:$CK$500,AD$501,0)</f>
        <v>0</v>
      </c>
      <c r="AE515" s="143">
        <f>VLOOKUP($A515,$A$10:$CK$500,AE$501,0)</f>
        <v>207.07</v>
      </c>
      <c r="AF515" s="143">
        <f>VLOOKUP($A515,$A$10:$CK$500,AF$501,0)</f>
        <v>63.900000000000006</v>
      </c>
      <c r="AG515" s="143">
        <f>VLOOKUP($A515,$A$10:$CK$500,AG$501,0)</f>
        <v>24.31</v>
      </c>
      <c r="AH515" s="143">
        <f>VLOOKUP($A515,$A$10:$CK$500,AH$501,0)</f>
        <v>0</v>
      </c>
      <c r="AI515" s="143">
        <f>VLOOKUP($A515,$A$10:$CK$500,AI$501,0)</f>
        <v>15.219999999999999</v>
      </c>
      <c r="AJ515" s="143">
        <f>VLOOKUP($A515,$A$10:$CK$500,AJ$501,0)</f>
        <v>0</v>
      </c>
      <c r="AK515" s="143">
        <f>VLOOKUP($A515,$A$10:$CK$500,AK$501,0)</f>
        <v>0</v>
      </c>
      <c r="AL515" s="143">
        <f>VLOOKUP($A515,$A$10:$CK$500,AL$501,0)</f>
        <v>0</v>
      </c>
      <c r="AM515" s="143">
        <f>VLOOKUP($A515,$A$10:$CK$500,AM$501,0)</f>
        <v>0</v>
      </c>
      <c r="AN515" s="143">
        <f>VLOOKUP($A515,$A$10:$CK$500,AN$501,0)</f>
        <v>0</v>
      </c>
      <c r="AO515" s="143">
        <f>VLOOKUP($A515,$A$10:$CK$500,AO$501,0)</f>
        <v>0</v>
      </c>
      <c r="AP515" s="143">
        <f>VLOOKUP($A515,$A$10:$CK$500,AP$501,0)</f>
        <v>0</v>
      </c>
      <c r="AQ515" s="143">
        <f>VLOOKUP($A515,$A$10:$CK$500,AQ$501,0)</f>
        <v>0</v>
      </c>
      <c r="AR515" s="143">
        <f>VLOOKUP($A515,$A$10:$CK$500,AR$501,0)</f>
        <v>0</v>
      </c>
      <c r="AS515" s="143">
        <f>VLOOKUP($A515,$A$10:$CK$500,AS$501,0)</f>
        <v>0</v>
      </c>
      <c r="AT515" s="143">
        <f>VLOOKUP($A515,$A$10:$CK$500,AT$501,0)</f>
        <v>0</v>
      </c>
      <c r="AU515" s="143">
        <f>VLOOKUP($A515,$A$10:$CK$500,AU$501,0)</f>
        <v>0</v>
      </c>
      <c r="AV515" s="143">
        <f>VLOOKUP($A515,$A$10:$CK$500,AV$501,0)</f>
        <v>0</v>
      </c>
      <c r="AW515" s="143">
        <f>VLOOKUP($A515,$A$10:$CK$500,AW$501,0)</f>
        <v>0</v>
      </c>
      <c r="AX515" s="143">
        <f>VLOOKUP($A515,$A$10:$CK$500,AX$501,0)</f>
        <v>0</v>
      </c>
      <c r="AY515" s="143">
        <f>VLOOKUP($A515,$A$10:$CK$500,AY$501,0)</f>
        <v>0</v>
      </c>
      <c r="AZ515" s="143">
        <f>VLOOKUP($A515,$A$10:$CK$500,AZ$501,0)</f>
        <v>0</v>
      </c>
      <c r="BA515" s="143">
        <f>VLOOKUP($A515,$A$10:$CK$500,BA$501,0)</f>
        <v>0</v>
      </c>
      <c r="BB515" s="143">
        <f>VLOOKUP($A515,$A$10:$CK$500,BB$501,0)</f>
        <v>0</v>
      </c>
      <c r="BC515" s="143">
        <f>VLOOKUP($A515,$A$10:$CK$500,BC$501,0)</f>
        <v>0</v>
      </c>
      <c r="BD515" s="143">
        <f>VLOOKUP($A515,$A$10:$CK$500,BD$501,0)</f>
        <v>0</v>
      </c>
      <c r="BE515" s="143">
        <f>VLOOKUP($A515,$A$10:$CK$500,BE$501,0)</f>
        <v>0</v>
      </c>
      <c r="BF515" s="143">
        <f>VLOOKUP($A515,$A$10:$CK$500,BF$501,0)</f>
        <v>0</v>
      </c>
      <c r="BG515" s="143">
        <f>VLOOKUP($A515,$A$10:$CK$500,BG$501,0)</f>
        <v>0</v>
      </c>
      <c r="BH515" s="143">
        <f>VLOOKUP($A515,$A$10:$CK$500,BH$501,0)</f>
        <v>0</v>
      </c>
      <c r="BI515" s="143">
        <f>VLOOKUP($A515,$A$10:$CK$500,BI$501,0)</f>
        <v>0</v>
      </c>
      <c r="BJ515" s="143">
        <f>VLOOKUP($A515,$A$10:$CK$500,BJ$501,0)</f>
        <v>0</v>
      </c>
      <c r="BK515" s="143">
        <f>VLOOKUP($A515,$A$10:$CK$500,BK$501,0)</f>
        <v>0</v>
      </c>
      <c r="BL515" s="143">
        <f>VLOOKUP($A515,$A$10:$CK$500,BL$501,0)</f>
        <v>0</v>
      </c>
      <c r="BM515" s="143">
        <f>VLOOKUP($A515,$A$10:$CK$500,BM$501,0)</f>
        <v>0</v>
      </c>
      <c r="BN515" s="143">
        <f>VLOOKUP($A515,$A$10:$CK$500,BN$501,0)</f>
        <v>0</v>
      </c>
      <c r="BO515" s="143">
        <f>VLOOKUP($A515,$A$10:$CK$500,BO$501,0)</f>
        <v>0</v>
      </c>
      <c r="BP515" s="143">
        <f>VLOOKUP($A515,$A$10:$CK$500,BP$501,0)</f>
        <v>0</v>
      </c>
      <c r="BQ515" s="143">
        <f>VLOOKUP($A515,$A$10:$CK$500,BQ$501,0)</f>
        <v>0</v>
      </c>
      <c r="BR515" s="143">
        <f>VLOOKUP($A515,$A$10:$CK$500,BR$501,0)</f>
        <v>0</v>
      </c>
      <c r="BS515" s="143">
        <f>VLOOKUP($A515,$A$10:$CK$500,BS$501,0)</f>
        <v>0</v>
      </c>
      <c r="BT515" s="143">
        <f>VLOOKUP($A515,$A$10:$CK$500,BT$501,0)</f>
        <v>0</v>
      </c>
      <c r="BU515" s="143">
        <f>VLOOKUP($A515,$A$10:$CK$500,BU$501,0)</f>
        <v>0</v>
      </c>
      <c r="BV515" s="143">
        <f>VLOOKUP($A515,$A$10:$CK$500,BV$501,0)</f>
        <v>0</v>
      </c>
      <c r="BW515" s="143">
        <f>VLOOKUP($A515,$A$10:$CK$500,BW$501,0)</f>
        <v>0</v>
      </c>
      <c r="BX515" s="143">
        <f>VLOOKUP($A515,$A$10:$CK$500,BX$501,0)</f>
        <v>0</v>
      </c>
      <c r="BY515" s="143">
        <f>VLOOKUP($A515,$A$10:$CK$500,BY$501,0)</f>
        <v>0</v>
      </c>
      <c r="BZ515" s="143">
        <f>VLOOKUP($A515,$A$10:$CK$500,BZ$501,0)</f>
        <v>0</v>
      </c>
      <c r="CA515" s="143">
        <f>VLOOKUP($A515,$A$10:$CK$500,CA$501,0)</f>
        <v>0</v>
      </c>
      <c r="CB515" s="143">
        <f>VLOOKUP($A515,$A$10:$CK$500,CB$501,0)</f>
        <v>0</v>
      </c>
      <c r="CC515" s="143">
        <f>VLOOKUP($A515,$A$10:$CK$500,CC$501,0)</f>
        <v>0</v>
      </c>
      <c r="CD515" s="143">
        <f>VLOOKUP($A515,$A$10:$CK$500,CD$501,0)</f>
        <v>0</v>
      </c>
      <c r="CE515" s="143">
        <f>VLOOKUP($A515,$A$10:$CK$500,CE$501,0)</f>
        <v>0</v>
      </c>
      <c r="CF515" s="143">
        <f>VLOOKUP($A515,$A$10:$CK$500,CF$501,0)</f>
        <v>0</v>
      </c>
      <c r="CG515" s="143">
        <f>VLOOKUP($A515,$A$10:$CK$500,CG$501,0)</f>
        <v>0</v>
      </c>
    </row>
    <row r="516" spans="1:85" ht="14.1" hidden="1" customHeight="1" x14ac:dyDescent="0.2">
      <c r="A516" s="138">
        <v>280</v>
      </c>
      <c r="B516" s="139"/>
      <c r="C516" s="140"/>
      <c r="D516" s="141" t="str">
        <f t="shared" si="277"/>
        <v>11)</v>
      </c>
      <c r="E516" s="141" t="str">
        <f t="shared" si="277"/>
        <v>מוצרים מובנים</v>
      </c>
      <c r="F516" s="141"/>
      <c r="G516" s="141"/>
      <c r="H516" s="141"/>
      <c r="I516" s="142"/>
      <c r="J516" s="143">
        <f>VLOOKUP($A516,$A$10:$CK$500,J$501,0)</f>
        <v>0</v>
      </c>
      <c r="K516" s="143">
        <f>VLOOKUP($A516,$A$10:$CK$500,K$501,0)</f>
        <v>0</v>
      </c>
      <c r="L516" s="143">
        <f>VLOOKUP($A516,$A$10:$CK$500,L$501,0)</f>
        <v>0</v>
      </c>
      <c r="M516" s="143">
        <f>VLOOKUP($A516,$A$10:$CK$500,M$501,0)</f>
        <v>0</v>
      </c>
      <c r="N516" s="143">
        <f>VLOOKUP($A516,$A$10:$CK$500,N$501,0)</f>
        <v>0</v>
      </c>
      <c r="O516" s="143">
        <f>VLOOKUP($A516,$A$10:$CK$500,O$501,0)</f>
        <v>0</v>
      </c>
      <c r="P516" s="143">
        <f>VLOOKUP($A516,$A$10:$CK$500,P$501,0)</f>
        <v>0</v>
      </c>
      <c r="Q516" s="143">
        <f>VLOOKUP($A516,$A$10:$CK$500,Q$501,0)</f>
        <v>0</v>
      </c>
      <c r="R516" s="143">
        <f>VLOOKUP($A516,$A$10:$CK$500,R$501,0)</f>
        <v>0</v>
      </c>
      <c r="S516" s="143">
        <f>VLOOKUP($A516,$A$10:$CK$500,S$501,0)</f>
        <v>0</v>
      </c>
      <c r="T516" s="143">
        <f>VLOOKUP($A516,$A$10:$CK$500,T$501,0)</f>
        <v>0</v>
      </c>
      <c r="U516" s="143">
        <f>VLOOKUP($A516,$A$10:$CK$500,U$501,0)</f>
        <v>0</v>
      </c>
      <c r="V516" s="143">
        <f>VLOOKUP($A516,$A$10:$CK$500,V$501,0)</f>
        <v>0</v>
      </c>
      <c r="W516" s="143">
        <f>VLOOKUP($A516,$A$10:$CK$500,W$501,0)</f>
        <v>0</v>
      </c>
      <c r="X516" s="143">
        <f>VLOOKUP($A516,$A$10:$CK$500,X$501,0)</f>
        <v>0</v>
      </c>
      <c r="Y516" s="143">
        <f>VLOOKUP($A516,$A$10:$CK$500,Y$501,0)</f>
        <v>0</v>
      </c>
      <c r="Z516" s="143">
        <f>VLOOKUP($A516,$A$10:$CK$500,Z$501,0)</f>
        <v>0</v>
      </c>
      <c r="AA516" s="143">
        <f>VLOOKUP($A516,$A$10:$CK$500,AA$501,0)</f>
        <v>0</v>
      </c>
      <c r="AB516" s="143">
        <f>VLOOKUP($A516,$A$10:$CK$500,AB$501,0)</f>
        <v>0</v>
      </c>
      <c r="AC516" s="143">
        <f>VLOOKUP($A516,$A$10:$CK$500,AC$501,0)</f>
        <v>0</v>
      </c>
      <c r="AD516" s="143">
        <f>VLOOKUP($A516,$A$10:$CK$500,AD$501,0)</f>
        <v>0</v>
      </c>
      <c r="AE516" s="143">
        <f>VLOOKUP($A516,$A$10:$CK$500,AE$501,0)</f>
        <v>0</v>
      </c>
      <c r="AF516" s="143">
        <f>VLOOKUP($A516,$A$10:$CK$500,AF$501,0)</f>
        <v>0</v>
      </c>
      <c r="AG516" s="143">
        <f>VLOOKUP($A516,$A$10:$CK$500,AG$501,0)</f>
        <v>0</v>
      </c>
      <c r="AH516" s="143">
        <f>VLOOKUP($A516,$A$10:$CK$500,AH$501,0)</f>
        <v>0</v>
      </c>
      <c r="AI516" s="143">
        <f>VLOOKUP($A516,$A$10:$CK$500,AI$501,0)</f>
        <v>0</v>
      </c>
      <c r="AJ516" s="143">
        <f>VLOOKUP($A516,$A$10:$CK$500,AJ$501,0)</f>
        <v>0</v>
      </c>
      <c r="AK516" s="143">
        <f>VLOOKUP($A516,$A$10:$CK$500,AK$501,0)</f>
        <v>0</v>
      </c>
      <c r="AL516" s="143">
        <f>VLOOKUP($A516,$A$10:$CK$500,AL$501,0)</f>
        <v>0</v>
      </c>
      <c r="AM516" s="143">
        <f>VLOOKUP($A516,$A$10:$CK$500,AM$501,0)</f>
        <v>0</v>
      </c>
      <c r="AN516" s="143">
        <f>VLOOKUP($A516,$A$10:$CK$500,AN$501,0)</f>
        <v>0</v>
      </c>
      <c r="AO516" s="143">
        <f>VLOOKUP($A516,$A$10:$CK$500,AO$501,0)</f>
        <v>0</v>
      </c>
      <c r="AP516" s="143">
        <f>VLOOKUP($A516,$A$10:$CK$500,AP$501,0)</f>
        <v>0</v>
      </c>
      <c r="AQ516" s="143">
        <f>VLOOKUP($A516,$A$10:$CK$500,AQ$501,0)</f>
        <v>0</v>
      </c>
      <c r="AR516" s="143">
        <f>VLOOKUP($A516,$A$10:$CK$500,AR$501,0)</f>
        <v>0</v>
      </c>
      <c r="AS516" s="143">
        <f>VLOOKUP($A516,$A$10:$CK$500,AS$501,0)</f>
        <v>0</v>
      </c>
      <c r="AT516" s="143">
        <f>VLOOKUP($A516,$A$10:$CK$500,AT$501,0)</f>
        <v>0</v>
      </c>
      <c r="AU516" s="143">
        <f>VLOOKUP($A516,$A$10:$CK$500,AU$501,0)</f>
        <v>0</v>
      </c>
      <c r="AV516" s="143">
        <f>VLOOKUP($A516,$A$10:$CK$500,AV$501,0)</f>
        <v>0</v>
      </c>
      <c r="AW516" s="143">
        <f>VLOOKUP($A516,$A$10:$CK$500,AW$501,0)</f>
        <v>0</v>
      </c>
      <c r="AX516" s="143">
        <f>VLOOKUP($A516,$A$10:$CK$500,AX$501,0)</f>
        <v>0</v>
      </c>
      <c r="AY516" s="143">
        <f>VLOOKUP($A516,$A$10:$CK$500,AY$501,0)</f>
        <v>0</v>
      </c>
      <c r="AZ516" s="143">
        <f>VLOOKUP($A516,$A$10:$CK$500,AZ$501,0)</f>
        <v>0</v>
      </c>
      <c r="BA516" s="143">
        <f>VLOOKUP($A516,$A$10:$CK$500,BA$501,0)</f>
        <v>0</v>
      </c>
      <c r="BB516" s="143">
        <f>VLOOKUP($A516,$A$10:$CK$500,BB$501,0)</f>
        <v>0</v>
      </c>
      <c r="BC516" s="143">
        <f>VLOOKUP($A516,$A$10:$CK$500,BC$501,0)</f>
        <v>0</v>
      </c>
      <c r="BD516" s="143">
        <f>VLOOKUP($A516,$A$10:$CK$500,BD$501,0)</f>
        <v>0</v>
      </c>
      <c r="BE516" s="143">
        <f>VLOOKUP($A516,$A$10:$CK$500,BE$501,0)</f>
        <v>0</v>
      </c>
      <c r="BF516" s="143">
        <f>VLOOKUP($A516,$A$10:$CK$500,BF$501,0)</f>
        <v>0</v>
      </c>
      <c r="BG516" s="143">
        <f>VLOOKUP($A516,$A$10:$CK$500,BG$501,0)</f>
        <v>0</v>
      </c>
      <c r="BH516" s="143">
        <f>VLOOKUP($A516,$A$10:$CK$500,BH$501,0)</f>
        <v>0</v>
      </c>
      <c r="BI516" s="143">
        <f>VLOOKUP($A516,$A$10:$CK$500,BI$501,0)</f>
        <v>0</v>
      </c>
      <c r="BJ516" s="143">
        <f>VLOOKUP($A516,$A$10:$CK$500,BJ$501,0)</f>
        <v>0</v>
      </c>
      <c r="BK516" s="143">
        <f>VLOOKUP($A516,$A$10:$CK$500,BK$501,0)</f>
        <v>0</v>
      </c>
      <c r="BL516" s="143">
        <f>VLOOKUP($A516,$A$10:$CK$500,BL$501,0)</f>
        <v>0</v>
      </c>
      <c r="BM516" s="143">
        <f>VLOOKUP($A516,$A$10:$CK$500,BM$501,0)</f>
        <v>0</v>
      </c>
      <c r="BN516" s="143">
        <f>VLOOKUP($A516,$A$10:$CK$500,BN$501,0)</f>
        <v>0</v>
      </c>
      <c r="BO516" s="143">
        <f>VLOOKUP($A516,$A$10:$CK$500,BO$501,0)</f>
        <v>0</v>
      </c>
      <c r="BP516" s="143">
        <f>VLOOKUP($A516,$A$10:$CK$500,BP$501,0)</f>
        <v>0</v>
      </c>
      <c r="BQ516" s="143">
        <f>VLOOKUP($A516,$A$10:$CK$500,BQ$501,0)</f>
        <v>0</v>
      </c>
      <c r="BR516" s="143">
        <f>VLOOKUP($A516,$A$10:$CK$500,BR$501,0)</f>
        <v>0</v>
      </c>
      <c r="BS516" s="143">
        <f>VLOOKUP($A516,$A$10:$CK$500,BS$501,0)</f>
        <v>0</v>
      </c>
      <c r="BT516" s="143">
        <f>VLOOKUP($A516,$A$10:$CK$500,BT$501,0)</f>
        <v>0</v>
      </c>
      <c r="BU516" s="143">
        <f>VLOOKUP($A516,$A$10:$CK$500,BU$501,0)</f>
        <v>0</v>
      </c>
      <c r="BV516" s="143">
        <f>VLOOKUP($A516,$A$10:$CK$500,BV$501,0)</f>
        <v>0</v>
      </c>
      <c r="BW516" s="143">
        <f>VLOOKUP($A516,$A$10:$CK$500,BW$501,0)</f>
        <v>0</v>
      </c>
      <c r="BX516" s="143">
        <f>VLOOKUP($A516,$A$10:$CK$500,BX$501,0)</f>
        <v>0</v>
      </c>
      <c r="BY516" s="143">
        <f>VLOOKUP($A516,$A$10:$CK$500,BY$501,0)</f>
        <v>0</v>
      </c>
      <c r="BZ516" s="143">
        <f>VLOOKUP($A516,$A$10:$CK$500,BZ$501,0)</f>
        <v>0</v>
      </c>
      <c r="CA516" s="143">
        <f>VLOOKUP($A516,$A$10:$CK$500,CA$501,0)</f>
        <v>0</v>
      </c>
      <c r="CB516" s="143">
        <f>VLOOKUP($A516,$A$10:$CK$500,CB$501,0)</f>
        <v>0</v>
      </c>
      <c r="CC516" s="143">
        <f>VLOOKUP($A516,$A$10:$CK$500,CC$501,0)</f>
        <v>0</v>
      </c>
      <c r="CD516" s="143">
        <f>VLOOKUP($A516,$A$10:$CK$500,CD$501,0)</f>
        <v>0</v>
      </c>
      <c r="CE516" s="143">
        <f>VLOOKUP($A516,$A$10:$CK$500,CE$501,0)</f>
        <v>0</v>
      </c>
      <c r="CF516" s="143">
        <f>VLOOKUP($A516,$A$10:$CK$500,CF$501,0)</f>
        <v>0</v>
      </c>
      <c r="CG516" s="143">
        <f>VLOOKUP($A516,$A$10:$CK$500,CG$501,0)</f>
        <v>0</v>
      </c>
    </row>
    <row r="517" spans="1:85" ht="14.1" hidden="1" customHeight="1" x14ac:dyDescent="0.2">
      <c r="A517" s="138">
        <v>392</v>
      </c>
      <c r="B517" s="139"/>
      <c r="C517" s="140" t="str">
        <f t="shared" ref="C517:D521" si="278">VLOOKUP($A517,$A$11:$M$501,C$501,0)</f>
        <v xml:space="preserve">ג. </v>
      </c>
      <c r="D517" s="141" t="str">
        <f t="shared" si="278"/>
        <v>הלוואות (למעט לחברות מוחזקות):</v>
      </c>
      <c r="E517" s="141"/>
      <c r="F517" s="141"/>
      <c r="G517" s="141"/>
      <c r="H517" s="141"/>
      <c r="I517" s="142"/>
      <c r="J517" s="143">
        <f>VLOOKUP($A517,$A$10:$CK$500,J$501,0)</f>
        <v>206088.87999999998</v>
      </c>
      <c r="K517" s="143">
        <f>VLOOKUP($A517,$A$10:$CK$500,K$501,0)</f>
        <v>0</v>
      </c>
      <c r="L517" s="143">
        <f>VLOOKUP($A517,$A$10:$CK$500,L$501,0)</f>
        <v>1902.98</v>
      </c>
      <c r="M517" s="143">
        <f>VLOOKUP($A517,$A$10:$CK$500,M$501,0)</f>
        <v>70878.23</v>
      </c>
      <c r="N517" s="143">
        <f>VLOOKUP($A517,$A$10:$CK$500,N$501,0)</f>
        <v>0</v>
      </c>
      <c r="O517" s="143">
        <f>VLOOKUP($A517,$A$10:$CK$500,O$501,0)</f>
        <v>7297.1600000000008</v>
      </c>
      <c r="P517" s="143">
        <f>VLOOKUP($A517,$A$10:$CK$500,P$501,0)</f>
        <v>908.13</v>
      </c>
      <c r="Q517" s="143">
        <f>VLOOKUP($A517,$A$10:$CK$500,Q$501,0)</f>
        <v>62429.19</v>
      </c>
      <c r="R517" s="143">
        <f>VLOOKUP($A517,$A$10:$CK$500,R$501,0)</f>
        <v>0</v>
      </c>
      <c r="S517" s="143">
        <f>VLOOKUP($A517,$A$10:$CK$500,S$501,0)</f>
        <v>1733.39</v>
      </c>
      <c r="T517" s="143">
        <f>VLOOKUP($A517,$A$10:$CK$500,T$501,0)</f>
        <v>0</v>
      </c>
      <c r="U517" s="143">
        <f>VLOOKUP($A517,$A$10:$CK$500,U$501,0)</f>
        <v>24949.15</v>
      </c>
      <c r="V517" s="143">
        <f>VLOOKUP($A517,$A$10:$CK$500,V$501,0)</f>
        <v>101.59</v>
      </c>
      <c r="W517" s="143">
        <f>VLOOKUP($A517,$A$10:$CK$500,W$501,0)</f>
        <v>0</v>
      </c>
      <c r="X517" s="143">
        <f>VLOOKUP($A517,$A$10:$CK$500,X$501,0)</f>
        <v>219.8</v>
      </c>
      <c r="Y517" s="143">
        <f>VLOOKUP($A517,$A$10:$CK$500,Y$501,0)</f>
        <v>824.84</v>
      </c>
      <c r="Z517" s="143">
        <f>VLOOKUP($A517,$A$10:$CK$500,Z$501,0)</f>
        <v>0</v>
      </c>
      <c r="AA517" s="143">
        <f>VLOOKUP($A517,$A$10:$CK$500,AA$501,0)</f>
        <v>3632.75</v>
      </c>
      <c r="AB517" s="143">
        <f>VLOOKUP($A517,$A$10:$CK$500,AB$501,0)</f>
        <v>1885.25</v>
      </c>
      <c r="AC517" s="143">
        <f>VLOOKUP($A517,$A$10:$CK$500,AC$501,0)</f>
        <v>0</v>
      </c>
      <c r="AD517" s="143">
        <f>VLOOKUP($A517,$A$10:$CK$500,AD$501,0)</f>
        <v>17962.560000000001</v>
      </c>
      <c r="AE517" s="143">
        <f>VLOOKUP($A517,$A$10:$CK$500,AE$501,0)</f>
        <v>6850.24</v>
      </c>
      <c r="AF517" s="143">
        <f>VLOOKUP($A517,$A$10:$CK$500,AF$501,0)</f>
        <v>2062.98</v>
      </c>
      <c r="AG517" s="143">
        <f>VLOOKUP($A517,$A$10:$CK$500,AG$501,0)</f>
        <v>1833.11</v>
      </c>
      <c r="AH517" s="143">
        <f>VLOOKUP($A517,$A$10:$CK$500,AH$501,0)</f>
        <v>0</v>
      </c>
      <c r="AI517" s="143">
        <f>VLOOKUP($A517,$A$10:$CK$500,AI$501,0)</f>
        <v>617.53</v>
      </c>
      <c r="AJ517" s="143">
        <f>VLOOKUP($A517,$A$10:$CK$500,AJ$501,0)</f>
        <v>0</v>
      </c>
      <c r="AK517" s="143">
        <f>VLOOKUP($A517,$A$10:$CK$500,AK$501,0)</f>
        <v>0</v>
      </c>
      <c r="AL517" s="143">
        <f>VLOOKUP($A517,$A$10:$CK$500,AL$501,0)</f>
        <v>0</v>
      </c>
      <c r="AM517" s="143">
        <f>VLOOKUP($A517,$A$10:$CK$500,AM$501,0)</f>
        <v>0</v>
      </c>
      <c r="AN517" s="143">
        <f>VLOOKUP($A517,$A$10:$CK$500,AN$501,0)</f>
        <v>0</v>
      </c>
      <c r="AO517" s="143">
        <f>VLOOKUP($A517,$A$10:$CK$500,AO$501,0)</f>
        <v>0</v>
      </c>
      <c r="AP517" s="143">
        <f>VLOOKUP($A517,$A$10:$CK$500,AP$501,0)</f>
        <v>0</v>
      </c>
      <c r="AQ517" s="143">
        <f>VLOOKUP($A517,$A$10:$CK$500,AQ$501,0)</f>
        <v>0</v>
      </c>
      <c r="AR517" s="143">
        <f>VLOOKUP($A517,$A$10:$CK$500,AR$501,0)</f>
        <v>0</v>
      </c>
      <c r="AS517" s="143">
        <f>VLOOKUP($A517,$A$10:$CK$500,AS$501,0)</f>
        <v>0</v>
      </c>
      <c r="AT517" s="143">
        <f>VLOOKUP($A517,$A$10:$CK$500,AT$501,0)</f>
        <v>0</v>
      </c>
      <c r="AU517" s="143">
        <f>VLOOKUP($A517,$A$10:$CK$500,AU$501,0)</f>
        <v>0</v>
      </c>
      <c r="AV517" s="143">
        <f>VLOOKUP($A517,$A$10:$CK$500,AV$501,0)</f>
        <v>0</v>
      </c>
      <c r="AW517" s="143">
        <f>VLOOKUP($A517,$A$10:$CK$500,AW$501,0)</f>
        <v>0</v>
      </c>
      <c r="AX517" s="143">
        <f>VLOOKUP($A517,$A$10:$CK$500,AX$501,0)</f>
        <v>0</v>
      </c>
      <c r="AY517" s="143">
        <f>VLOOKUP($A517,$A$10:$CK$500,AY$501,0)</f>
        <v>0</v>
      </c>
      <c r="AZ517" s="143">
        <f>VLOOKUP($A517,$A$10:$CK$500,AZ$501,0)</f>
        <v>0</v>
      </c>
      <c r="BA517" s="143">
        <f>VLOOKUP($A517,$A$10:$CK$500,BA$501,0)</f>
        <v>0</v>
      </c>
      <c r="BB517" s="143">
        <f>VLOOKUP($A517,$A$10:$CK$500,BB$501,0)</f>
        <v>0</v>
      </c>
      <c r="BC517" s="143">
        <f>VLOOKUP($A517,$A$10:$CK$500,BC$501,0)</f>
        <v>0</v>
      </c>
      <c r="BD517" s="143">
        <f>VLOOKUP($A517,$A$10:$CK$500,BD$501,0)</f>
        <v>0</v>
      </c>
      <c r="BE517" s="143">
        <f>VLOOKUP($A517,$A$10:$CK$500,BE$501,0)</f>
        <v>0</v>
      </c>
      <c r="BF517" s="143">
        <f>VLOOKUP($A517,$A$10:$CK$500,BF$501,0)</f>
        <v>0</v>
      </c>
      <c r="BG517" s="143">
        <f>VLOOKUP($A517,$A$10:$CK$500,BG$501,0)</f>
        <v>0</v>
      </c>
      <c r="BH517" s="143">
        <f>VLOOKUP($A517,$A$10:$CK$500,BH$501,0)</f>
        <v>0</v>
      </c>
      <c r="BI517" s="143">
        <f>VLOOKUP($A517,$A$10:$CK$500,BI$501,0)</f>
        <v>0</v>
      </c>
      <c r="BJ517" s="143">
        <f>VLOOKUP($A517,$A$10:$CK$500,BJ$501,0)</f>
        <v>0</v>
      </c>
      <c r="BK517" s="143">
        <f>VLOOKUP($A517,$A$10:$CK$500,BK$501,0)</f>
        <v>0</v>
      </c>
      <c r="BL517" s="143">
        <f>VLOOKUP($A517,$A$10:$CK$500,BL$501,0)</f>
        <v>0</v>
      </c>
      <c r="BM517" s="143">
        <f>VLOOKUP($A517,$A$10:$CK$500,BM$501,0)</f>
        <v>0</v>
      </c>
      <c r="BN517" s="143">
        <f>VLOOKUP($A517,$A$10:$CK$500,BN$501,0)</f>
        <v>0</v>
      </c>
      <c r="BO517" s="143">
        <f>VLOOKUP($A517,$A$10:$CK$500,BO$501,0)</f>
        <v>0</v>
      </c>
      <c r="BP517" s="143">
        <f>VLOOKUP($A517,$A$10:$CK$500,BP$501,0)</f>
        <v>0</v>
      </c>
      <c r="BQ517" s="143">
        <f>VLOOKUP($A517,$A$10:$CK$500,BQ$501,0)</f>
        <v>0</v>
      </c>
      <c r="BR517" s="143">
        <f>VLOOKUP($A517,$A$10:$CK$500,BR$501,0)</f>
        <v>0</v>
      </c>
      <c r="BS517" s="143">
        <f>VLOOKUP($A517,$A$10:$CK$500,BS$501,0)</f>
        <v>0</v>
      </c>
      <c r="BT517" s="143">
        <f>VLOOKUP($A517,$A$10:$CK$500,BT$501,0)</f>
        <v>0</v>
      </c>
      <c r="BU517" s="143">
        <f>VLOOKUP($A517,$A$10:$CK$500,BU$501,0)</f>
        <v>0</v>
      </c>
      <c r="BV517" s="143">
        <f>VLOOKUP($A517,$A$10:$CK$500,BV$501,0)</f>
        <v>0</v>
      </c>
      <c r="BW517" s="143">
        <f>VLOOKUP($A517,$A$10:$CK$500,BW$501,0)</f>
        <v>0</v>
      </c>
      <c r="BX517" s="143">
        <f>VLOOKUP($A517,$A$10:$CK$500,BX$501,0)</f>
        <v>0</v>
      </c>
      <c r="BY517" s="143">
        <f>VLOOKUP($A517,$A$10:$CK$500,BY$501,0)</f>
        <v>0</v>
      </c>
      <c r="BZ517" s="143">
        <f>VLOOKUP($A517,$A$10:$CK$500,BZ$501,0)</f>
        <v>0</v>
      </c>
      <c r="CA517" s="143">
        <f>VLOOKUP($A517,$A$10:$CK$500,CA$501,0)</f>
        <v>0</v>
      </c>
      <c r="CB517" s="143">
        <f>VLOOKUP($A517,$A$10:$CK$500,CB$501,0)</f>
        <v>0</v>
      </c>
      <c r="CC517" s="143">
        <f>VLOOKUP($A517,$A$10:$CK$500,CC$501,0)</f>
        <v>0</v>
      </c>
      <c r="CD517" s="143">
        <f>VLOOKUP($A517,$A$10:$CK$500,CD$501,0)</f>
        <v>0</v>
      </c>
      <c r="CE517" s="143">
        <f>VLOOKUP($A517,$A$10:$CK$500,CE$501,0)</f>
        <v>0</v>
      </c>
      <c r="CF517" s="143">
        <f>VLOOKUP($A517,$A$10:$CK$500,CF$501,0)</f>
        <v>0</v>
      </c>
      <c r="CG517" s="143">
        <f>VLOOKUP($A517,$A$10:$CK$500,CG$501,0)</f>
        <v>0</v>
      </c>
    </row>
    <row r="518" spans="1:85" ht="14.1" hidden="1" customHeight="1" x14ac:dyDescent="0.2">
      <c r="A518" s="138">
        <v>417</v>
      </c>
      <c r="B518" s="139"/>
      <c r="C518" s="140" t="str">
        <f t="shared" si="278"/>
        <v xml:space="preserve">ד. </v>
      </c>
      <c r="D518" s="141" t="str">
        <f t="shared" si="278"/>
        <v>פיקדונות בבנקים ובמוסדות כספיים</v>
      </c>
      <c r="E518" s="141"/>
      <c r="F518" s="141"/>
      <c r="G518" s="141"/>
      <c r="H518" s="141"/>
      <c r="I518" s="142"/>
      <c r="J518" s="143">
        <f>VLOOKUP($A518,$A$10:$CK$500,J$501,0)</f>
        <v>0</v>
      </c>
      <c r="K518" s="143">
        <f>VLOOKUP($A518,$A$10:$CK$500,K$501,0)</f>
        <v>0</v>
      </c>
      <c r="L518" s="143">
        <f>VLOOKUP($A518,$A$10:$CK$500,L$501,0)</f>
        <v>0</v>
      </c>
      <c r="M518" s="143">
        <f>VLOOKUP($A518,$A$10:$CK$500,M$501,0)</f>
        <v>0</v>
      </c>
      <c r="N518" s="143">
        <f>VLOOKUP($A518,$A$10:$CK$500,N$501,0)</f>
        <v>0</v>
      </c>
      <c r="O518" s="143">
        <f>VLOOKUP($A518,$A$10:$CK$500,O$501,0)</f>
        <v>0</v>
      </c>
      <c r="P518" s="143">
        <f>VLOOKUP($A518,$A$10:$CK$500,P$501,0)</f>
        <v>0</v>
      </c>
      <c r="Q518" s="143">
        <f>VLOOKUP($A518,$A$10:$CK$500,Q$501,0)</f>
        <v>0</v>
      </c>
      <c r="R518" s="143">
        <f>VLOOKUP($A518,$A$10:$CK$500,R$501,0)</f>
        <v>0</v>
      </c>
      <c r="S518" s="143">
        <f>VLOOKUP($A518,$A$10:$CK$500,S$501,0)</f>
        <v>0</v>
      </c>
      <c r="T518" s="143">
        <f>VLOOKUP($A518,$A$10:$CK$500,T$501,0)</f>
        <v>0</v>
      </c>
      <c r="U518" s="143">
        <f>VLOOKUP($A518,$A$10:$CK$500,U$501,0)</f>
        <v>0</v>
      </c>
      <c r="V518" s="143">
        <f>VLOOKUP($A518,$A$10:$CK$500,V$501,0)</f>
        <v>0</v>
      </c>
      <c r="W518" s="143">
        <f>VLOOKUP($A518,$A$10:$CK$500,W$501,0)</f>
        <v>0</v>
      </c>
      <c r="X518" s="143">
        <f>VLOOKUP($A518,$A$10:$CK$500,X$501,0)</f>
        <v>0</v>
      </c>
      <c r="Y518" s="143">
        <f>VLOOKUP($A518,$A$10:$CK$500,Y$501,0)</f>
        <v>0</v>
      </c>
      <c r="Z518" s="143">
        <f>VLOOKUP($A518,$A$10:$CK$500,Z$501,0)</f>
        <v>0</v>
      </c>
      <c r="AA518" s="143">
        <f>VLOOKUP($A518,$A$10:$CK$500,AA$501,0)</f>
        <v>0</v>
      </c>
      <c r="AB518" s="143">
        <f>VLOOKUP($A518,$A$10:$CK$500,AB$501,0)</f>
        <v>0</v>
      </c>
      <c r="AC518" s="143">
        <f>VLOOKUP($A518,$A$10:$CK$500,AC$501,0)</f>
        <v>0</v>
      </c>
      <c r="AD518" s="143">
        <f>VLOOKUP($A518,$A$10:$CK$500,AD$501,0)</f>
        <v>0</v>
      </c>
      <c r="AE518" s="143">
        <f>VLOOKUP($A518,$A$10:$CK$500,AE$501,0)</f>
        <v>0</v>
      </c>
      <c r="AF518" s="143">
        <f>VLOOKUP($A518,$A$10:$CK$500,AF$501,0)</f>
        <v>0</v>
      </c>
      <c r="AG518" s="143">
        <f>VLOOKUP($A518,$A$10:$CK$500,AG$501,0)</f>
        <v>0</v>
      </c>
      <c r="AH518" s="143">
        <f>VLOOKUP($A518,$A$10:$CK$500,AH$501,0)</f>
        <v>0</v>
      </c>
      <c r="AI518" s="143">
        <f>VLOOKUP($A518,$A$10:$CK$500,AI$501,0)</f>
        <v>0</v>
      </c>
      <c r="AJ518" s="143">
        <f>VLOOKUP($A518,$A$10:$CK$500,AJ$501,0)</f>
        <v>0</v>
      </c>
      <c r="AK518" s="143">
        <f>VLOOKUP($A518,$A$10:$CK$500,AK$501,0)</f>
        <v>0</v>
      </c>
      <c r="AL518" s="143">
        <f>VLOOKUP($A518,$A$10:$CK$500,AL$501,0)</f>
        <v>0</v>
      </c>
      <c r="AM518" s="143">
        <f>VLOOKUP($A518,$A$10:$CK$500,AM$501,0)</f>
        <v>0</v>
      </c>
      <c r="AN518" s="143">
        <f>VLOOKUP($A518,$A$10:$CK$500,AN$501,0)</f>
        <v>0</v>
      </c>
      <c r="AO518" s="143">
        <f>VLOOKUP($A518,$A$10:$CK$500,AO$501,0)</f>
        <v>0</v>
      </c>
      <c r="AP518" s="143">
        <f>VLOOKUP($A518,$A$10:$CK$500,AP$501,0)</f>
        <v>0</v>
      </c>
      <c r="AQ518" s="143">
        <f>VLOOKUP($A518,$A$10:$CK$500,AQ$501,0)</f>
        <v>0</v>
      </c>
      <c r="AR518" s="143">
        <f>VLOOKUP($A518,$A$10:$CK$500,AR$501,0)</f>
        <v>0</v>
      </c>
      <c r="AS518" s="143">
        <f>VLOOKUP($A518,$A$10:$CK$500,AS$501,0)</f>
        <v>0</v>
      </c>
      <c r="AT518" s="143">
        <f>VLOOKUP($A518,$A$10:$CK$500,AT$501,0)</f>
        <v>0</v>
      </c>
      <c r="AU518" s="143">
        <f>VLOOKUP($A518,$A$10:$CK$500,AU$501,0)</f>
        <v>0</v>
      </c>
      <c r="AV518" s="143">
        <f>VLOOKUP($A518,$A$10:$CK$500,AV$501,0)</f>
        <v>0</v>
      </c>
      <c r="AW518" s="143">
        <f>VLOOKUP($A518,$A$10:$CK$500,AW$501,0)</f>
        <v>0</v>
      </c>
      <c r="AX518" s="143">
        <f>VLOOKUP($A518,$A$10:$CK$500,AX$501,0)</f>
        <v>0</v>
      </c>
      <c r="AY518" s="143">
        <f>VLOOKUP($A518,$A$10:$CK$500,AY$501,0)</f>
        <v>0</v>
      </c>
      <c r="AZ518" s="143">
        <f>VLOOKUP($A518,$A$10:$CK$500,AZ$501,0)</f>
        <v>0</v>
      </c>
      <c r="BA518" s="143">
        <f>VLOOKUP($A518,$A$10:$CK$500,BA$501,0)</f>
        <v>0</v>
      </c>
      <c r="BB518" s="143">
        <f>VLOOKUP($A518,$A$10:$CK$500,BB$501,0)</f>
        <v>0</v>
      </c>
      <c r="BC518" s="143">
        <f>VLOOKUP($A518,$A$10:$CK$500,BC$501,0)</f>
        <v>0</v>
      </c>
      <c r="BD518" s="143">
        <f>VLOOKUP($A518,$A$10:$CK$500,BD$501,0)</f>
        <v>0</v>
      </c>
      <c r="BE518" s="143">
        <f>VLOOKUP($A518,$A$10:$CK$500,BE$501,0)</f>
        <v>0</v>
      </c>
      <c r="BF518" s="143">
        <f>VLOOKUP($A518,$A$10:$CK$500,BF$501,0)</f>
        <v>0</v>
      </c>
      <c r="BG518" s="143">
        <f>VLOOKUP($A518,$A$10:$CK$500,BG$501,0)</f>
        <v>0</v>
      </c>
      <c r="BH518" s="143">
        <f>VLOOKUP($A518,$A$10:$CK$500,BH$501,0)</f>
        <v>0</v>
      </c>
      <c r="BI518" s="143">
        <f>VLOOKUP($A518,$A$10:$CK$500,BI$501,0)</f>
        <v>0</v>
      </c>
      <c r="BJ518" s="143">
        <f>VLOOKUP($A518,$A$10:$CK$500,BJ$501,0)</f>
        <v>0</v>
      </c>
      <c r="BK518" s="143">
        <f>VLOOKUP($A518,$A$10:$CK$500,BK$501,0)</f>
        <v>0</v>
      </c>
      <c r="BL518" s="143">
        <f>VLOOKUP($A518,$A$10:$CK$500,BL$501,0)</f>
        <v>0</v>
      </c>
      <c r="BM518" s="143">
        <f>VLOOKUP($A518,$A$10:$CK$500,BM$501,0)</f>
        <v>0</v>
      </c>
      <c r="BN518" s="143">
        <f>VLOOKUP($A518,$A$10:$CK$500,BN$501,0)</f>
        <v>0</v>
      </c>
      <c r="BO518" s="143">
        <f>VLOOKUP($A518,$A$10:$CK$500,BO$501,0)</f>
        <v>0</v>
      </c>
      <c r="BP518" s="143">
        <f>VLOOKUP($A518,$A$10:$CK$500,BP$501,0)</f>
        <v>0</v>
      </c>
      <c r="BQ518" s="143">
        <f>VLOOKUP($A518,$A$10:$CK$500,BQ$501,0)</f>
        <v>0</v>
      </c>
      <c r="BR518" s="143">
        <f>VLOOKUP($A518,$A$10:$CK$500,BR$501,0)</f>
        <v>0</v>
      </c>
      <c r="BS518" s="143">
        <f>VLOOKUP($A518,$A$10:$CK$500,BS$501,0)</f>
        <v>0</v>
      </c>
      <c r="BT518" s="143">
        <f>VLOOKUP($A518,$A$10:$CK$500,BT$501,0)</f>
        <v>0</v>
      </c>
      <c r="BU518" s="143">
        <f>VLOOKUP($A518,$A$10:$CK$500,BU$501,0)</f>
        <v>0</v>
      </c>
      <c r="BV518" s="143">
        <f>VLOOKUP($A518,$A$10:$CK$500,BV$501,0)</f>
        <v>0</v>
      </c>
      <c r="BW518" s="143">
        <f>VLOOKUP($A518,$A$10:$CK$500,BW$501,0)</f>
        <v>0</v>
      </c>
      <c r="BX518" s="143">
        <f>VLOOKUP($A518,$A$10:$CK$500,BX$501,0)</f>
        <v>0</v>
      </c>
      <c r="BY518" s="143">
        <f>VLOOKUP($A518,$A$10:$CK$500,BY$501,0)</f>
        <v>0</v>
      </c>
      <c r="BZ518" s="143">
        <f>VLOOKUP($A518,$A$10:$CK$500,BZ$501,0)</f>
        <v>0</v>
      </c>
      <c r="CA518" s="143">
        <f>VLOOKUP($A518,$A$10:$CK$500,CA$501,0)</f>
        <v>0</v>
      </c>
      <c r="CB518" s="143">
        <f>VLOOKUP($A518,$A$10:$CK$500,CB$501,0)</f>
        <v>0</v>
      </c>
      <c r="CC518" s="143">
        <f>VLOOKUP($A518,$A$10:$CK$500,CC$501,0)</f>
        <v>0</v>
      </c>
      <c r="CD518" s="143">
        <f>VLOOKUP($A518,$A$10:$CK$500,CD$501,0)</f>
        <v>0</v>
      </c>
      <c r="CE518" s="143">
        <f>VLOOKUP($A518,$A$10:$CK$500,CE$501,0)</f>
        <v>0</v>
      </c>
      <c r="CF518" s="143">
        <f>VLOOKUP($A518,$A$10:$CK$500,CF$501,0)</f>
        <v>0</v>
      </c>
      <c r="CG518" s="143">
        <f>VLOOKUP($A518,$A$10:$CK$500,CG$501,0)</f>
        <v>0</v>
      </c>
    </row>
    <row r="519" spans="1:85" ht="14.1" hidden="1" customHeight="1" x14ac:dyDescent="0.2">
      <c r="A519" s="138">
        <v>454</v>
      </c>
      <c r="B519" s="139"/>
      <c r="C519" s="140" t="str">
        <f t="shared" si="278"/>
        <v>ה.</v>
      </c>
      <c r="D519" s="141" t="str">
        <f t="shared" si="278"/>
        <v>השקעות בחברות מוחזקות:</v>
      </c>
      <c r="E519" s="141"/>
      <c r="F519" s="141"/>
      <c r="G519" s="141"/>
      <c r="H519" s="141"/>
      <c r="I519" s="142"/>
      <c r="J519" s="143">
        <f>VLOOKUP($A519,$A$10:$CK$500,J$501,0)</f>
        <v>0</v>
      </c>
      <c r="K519" s="143">
        <f>VLOOKUP($A519,$A$10:$CK$500,K$501,0)</f>
        <v>0</v>
      </c>
      <c r="L519" s="143">
        <f>VLOOKUP($A519,$A$10:$CK$500,L$501,0)</f>
        <v>0</v>
      </c>
      <c r="M519" s="143">
        <f>VLOOKUP($A519,$A$10:$CK$500,M$501,0)</f>
        <v>0</v>
      </c>
      <c r="N519" s="143">
        <f>VLOOKUP($A519,$A$10:$CK$500,N$501,0)</f>
        <v>0</v>
      </c>
      <c r="O519" s="143">
        <f>VLOOKUP($A519,$A$10:$CK$500,O$501,0)</f>
        <v>0</v>
      </c>
      <c r="P519" s="143">
        <f>VLOOKUP($A519,$A$10:$CK$500,P$501,0)</f>
        <v>0</v>
      </c>
      <c r="Q519" s="143">
        <f>VLOOKUP($A519,$A$10:$CK$500,Q$501,0)</f>
        <v>0</v>
      </c>
      <c r="R519" s="143">
        <f>VLOOKUP($A519,$A$10:$CK$500,R$501,0)</f>
        <v>0</v>
      </c>
      <c r="S519" s="143">
        <f>VLOOKUP($A519,$A$10:$CK$500,S$501,0)</f>
        <v>0</v>
      </c>
      <c r="T519" s="143">
        <f>VLOOKUP($A519,$A$10:$CK$500,T$501,0)</f>
        <v>0</v>
      </c>
      <c r="U519" s="143">
        <f>VLOOKUP($A519,$A$10:$CK$500,U$501,0)</f>
        <v>0</v>
      </c>
      <c r="V519" s="143">
        <f>VLOOKUP($A519,$A$10:$CK$500,V$501,0)</f>
        <v>0</v>
      </c>
      <c r="W519" s="143">
        <f>VLOOKUP($A519,$A$10:$CK$500,W$501,0)</f>
        <v>0</v>
      </c>
      <c r="X519" s="143">
        <f>VLOOKUP($A519,$A$10:$CK$500,X$501,0)</f>
        <v>0</v>
      </c>
      <c r="Y519" s="143">
        <f>VLOOKUP($A519,$A$10:$CK$500,Y$501,0)</f>
        <v>0</v>
      </c>
      <c r="Z519" s="143">
        <f>VLOOKUP($A519,$A$10:$CK$500,Z$501,0)</f>
        <v>0</v>
      </c>
      <c r="AA519" s="143">
        <f>VLOOKUP($A519,$A$10:$CK$500,AA$501,0)</f>
        <v>0</v>
      </c>
      <c r="AB519" s="143">
        <f>VLOOKUP($A519,$A$10:$CK$500,AB$501,0)</f>
        <v>0</v>
      </c>
      <c r="AC519" s="143">
        <f>VLOOKUP($A519,$A$10:$CK$500,AC$501,0)</f>
        <v>0</v>
      </c>
      <c r="AD519" s="143">
        <f>VLOOKUP($A519,$A$10:$CK$500,AD$501,0)</f>
        <v>0</v>
      </c>
      <c r="AE519" s="143">
        <f>VLOOKUP($A519,$A$10:$CK$500,AE$501,0)</f>
        <v>0</v>
      </c>
      <c r="AF519" s="143">
        <f>VLOOKUP($A519,$A$10:$CK$500,AF$501,0)</f>
        <v>0</v>
      </c>
      <c r="AG519" s="143">
        <f>VLOOKUP($A519,$A$10:$CK$500,AG$501,0)</f>
        <v>0</v>
      </c>
      <c r="AH519" s="143">
        <f>VLOOKUP($A519,$A$10:$CK$500,AH$501,0)</f>
        <v>0</v>
      </c>
      <c r="AI519" s="143">
        <f>VLOOKUP($A519,$A$10:$CK$500,AI$501,0)</f>
        <v>0</v>
      </c>
      <c r="AJ519" s="143">
        <f>VLOOKUP($A519,$A$10:$CK$500,AJ$501,0)</f>
        <v>0</v>
      </c>
      <c r="AK519" s="143">
        <f>VLOOKUP($A519,$A$10:$CK$500,AK$501,0)</f>
        <v>0</v>
      </c>
      <c r="AL519" s="143">
        <f>VLOOKUP($A519,$A$10:$CK$500,AL$501,0)</f>
        <v>0</v>
      </c>
      <c r="AM519" s="143">
        <f>VLOOKUP($A519,$A$10:$CK$500,AM$501,0)</f>
        <v>0</v>
      </c>
      <c r="AN519" s="143">
        <f>VLOOKUP($A519,$A$10:$CK$500,AN$501,0)</f>
        <v>0</v>
      </c>
      <c r="AO519" s="143">
        <f>VLOOKUP($A519,$A$10:$CK$500,AO$501,0)</f>
        <v>0</v>
      </c>
      <c r="AP519" s="143">
        <f>VLOOKUP($A519,$A$10:$CK$500,AP$501,0)</f>
        <v>0</v>
      </c>
      <c r="AQ519" s="143">
        <f>VLOOKUP($A519,$A$10:$CK$500,AQ$501,0)</f>
        <v>0</v>
      </c>
      <c r="AR519" s="143">
        <f>VLOOKUP($A519,$A$10:$CK$500,AR$501,0)</f>
        <v>0</v>
      </c>
      <c r="AS519" s="143">
        <f>VLOOKUP($A519,$A$10:$CK$500,AS$501,0)</f>
        <v>0</v>
      </c>
      <c r="AT519" s="143">
        <f>VLOOKUP($A519,$A$10:$CK$500,AT$501,0)</f>
        <v>0</v>
      </c>
      <c r="AU519" s="143">
        <f>VLOOKUP($A519,$A$10:$CK$500,AU$501,0)</f>
        <v>0</v>
      </c>
      <c r="AV519" s="143">
        <f>VLOOKUP($A519,$A$10:$CK$500,AV$501,0)</f>
        <v>0</v>
      </c>
      <c r="AW519" s="143">
        <f>VLOOKUP($A519,$A$10:$CK$500,AW$501,0)</f>
        <v>0</v>
      </c>
      <c r="AX519" s="143">
        <f>VLOOKUP($A519,$A$10:$CK$500,AX$501,0)</f>
        <v>0</v>
      </c>
      <c r="AY519" s="143">
        <f>VLOOKUP($A519,$A$10:$CK$500,AY$501,0)</f>
        <v>0</v>
      </c>
      <c r="AZ519" s="143">
        <f>VLOOKUP($A519,$A$10:$CK$500,AZ$501,0)</f>
        <v>0</v>
      </c>
      <c r="BA519" s="143">
        <f>VLOOKUP($A519,$A$10:$CK$500,BA$501,0)</f>
        <v>0</v>
      </c>
      <c r="BB519" s="143">
        <f>VLOOKUP($A519,$A$10:$CK$500,BB$501,0)</f>
        <v>0</v>
      </c>
      <c r="BC519" s="143">
        <f>VLOOKUP($A519,$A$10:$CK$500,BC$501,0)</f>
        <v>0</v>
      </c>
      <c r="BD519" s="143">
        <f>VLOOKUP($A519,$A$10:$CK$500,BD$501,0)</f>
        <v>0</v>
      </c>
      <c r="BE519" s="143">
        <f>VLOOKUP($A519,$A$10:$CK$500,BE$501,0)</f>
        <v>0</v>
      </c>
      <c r="BF519" s="143">
        <f>VLOOKUP($A519,$A$10:$CK$500,BF$501,0)</f>
        <v>0</v>
      </c>
      <c r="BG519" s="143">
        <f>VLOOKUP($A519,$A$10:$CK$500,BG$501,0)</f>
        <v>0</v>
      </c>
      <c r="BH519" s="143">
        <f>VLOOKUP($A519,$A$10:$CK$500,BH$501,0)</f>
        <v>0</v>
      </c>
      <c r="BI519" s="143">
        <f>VLOOKUP($A519,$A$10:$CK$500,BI$501,0)</f>
        <v>0</v>
      </c>
      <c r="BJ519" s="143">
        <f>VLOOKUP($A519,$A$10:$CK$500,BJ$501,0)</f>
        <v>0</v>
      </c>
      <c r="BK519" s="143">
        <f>VLOOKUP($A519,$A$10:$CK$500,BK$501,0)</f>
        <v>0</v>
      </c>
      <c r="BL519" s="143">
        <f>VLOOKUP($A519,$A$10:$CK$500,BL$501,0)</f>
        <v>0</v>
      </c>
      <c r="BM519" s="143">
        <f>VLOOKUP($A519,$A$10:$CK$500,BM$501,0)</f>
        <v>0</v>
      </c>
      <c r="BN519" s="143">
        <f>VLOOKUP($A519,$A$10:$CK$500,BN$501,0)</f>
        <v>0</v>
      </c>
      <c r="BO519" s="143">
        <f>VLOOKUP($A519,$A$10:$CK$500,BO$501,0)</f>
        <v>0</v>
      </c>
      <c r="BP519" s="143">
        <f>VLOOKUP($A519,$A$10:$CK$500,BP$501,0)</f>
        <v>0</v>
      </c>
      <c r="BQ519" s="143">
        <f>VLOOKUP($A519,$A$10:$CK$500,BQ$501,0)</f>
        <v>0</v>
      </c>
      <c r="BR519" s="143">
        <f>VLOOKUP($A519,$A$10:$CK$500,BR$501,0)</f>
        <v>0</v>
      </c>
      <c r="BS519" s="143">
        <f>VLOOKUP($A519,$A$10:$CK$500,BS$501,0)</f>
        <v>0</v>
      </c>
      <c r="BT519" s="143">
        <f>VLOOKUP($A519,$A$10:$CK$500,BT$501,0)</f>
        <v>0</v>
      </c>
      <c r="BU519" s="143">
        <f>VLOOKUP($A519,$A$10:$CK$500,BU$501,0)</f>
        <v>0</v>
      </c>
      <c r="BV519" s="143">
        <f>VLOOKUP($A519,$A$10:$CK$500,BV$501,0)</f>
        <v>0</v>
      </c>
      <c r="BW519" s="143">
        <f>VLOOKUP($A519,$A$10:$CK$500,BW$501,0)</f>
        <v>0</v>
      </c>
      <c r="BX519" s="143">
        <f>VLOOKUP($A519,$A$10:$CK$500,BX$501,0)</f>
        <v>0</v>
      </c>
      <c r="BY519" s="143">
        <f>VLOOKUP($A519,$A$10:$CK$500,BY$501,0)</f>
        <v>0</v>
      </c>
      <c r="BZ519" s="143">
        <f>VLOOKUP($A519,$A$10:$CK$500,BZ$501,0)</f>
        <v>0</v>
      </c>
      <c r="CA519" s="143">
        <f>VLOOKUP($A519,$A$10:$CK$500,CA$501,0)</f>
        <v>0</v>
      </c>
      <c r="CB519" s="143">
        <f>VLOOKUP($A519,$A$10:$CK$500,CB$501,0)</f>
        <v>0</v>
      </c>
      <c r="CC519" s="143">
        <f>VLOOKUP($A519,$A$10:$CK$500,CC$501,0)</f>
        <v>0</v>
      </c>
      <c r="CD519" s="143">
        <f>VLOOKUP($A519,$A$10:$CK$500,CD$501,0)</f>
        <v>0</v>
      </c>
      <c r="CE519" s="143">
        <f>VLOOKUP($A519,$A$10:$CK$500,CE$501,0)</f>
        <v>0</v>
      </c>
      <c r="CF519" s="143">
        <f>VLOOKUP($A519,$A$10:$CK$500,CF$501,0)</f>
        <v>0</v>
      </c>
      <c r="CG519" s="143">
        <f>VLOOKUP($A519,$A$10:$CK$500,CG$501,0)</f>
        <v>0</v>
      </c>
    </row>
    <row r="520" spans="1:85" ht="14.1" hidden="1" customHeight="1" x14ac:dyDescent="0.2">
      <c r="A520" s="138">
        <v>486</v>
      </c>
      <c r="B520" s="139"/>
      <c r="C520" s="140" t="str">
        <f t="shared" si="278"/>
        <v>ו.</v>
      </c>
      <c r="D520" s="141" t="str">
        <f t="shared" si="278"/>
        <v>זכויות במקרקעין</v>
      </c>
      <c r="E520" s="141"/>
      <c r="F520" s="141"/>
      <c r="G520" s="141"/>
      <c r="H520" s="141"/>
      <c r="I520" s="142"/>
      <c r="J520" s="143">
        <f>VLOOKUP($A520,$A$10:$CK$500,J$501,0)</f>
        <v>148504</v>
      </c>
      <c r="K520" s="143">
        <f>VLOOKUP($A520,$A$10:$CK$500,K$501,0)</f>
        <v>0</v>
      </c>
      <c r="L520" s="143">
        <f>VLOOKUP($A520,$A$10:$CK$500,L$501,0)</f>
        <v>0</v>
      </c>
      <c r="M520" s="143">
        <f>VLOOKUP($A520,$A$10:$CK$500,M$501,0)</f>
        <v>74252</v>
      </c>
      <c r="N520" s="143">
        <f>VLOOKUP($A520,$A$10:$CK$500,N$501,0)</f>
        <v>0</v>
      </c>
      <c r="O520" s="143">
        <f>VLOOKUP($A520,$A$10:$CK$500,O$501,0)</f>
        <v>0</v>
      </c>
      <c r="P520" s="143">
        <f>VLOOKUP($A520,$A$10:$CK$500,P$501,0)</f>
        <v>0</v>
      </c>
      <c r="Q520" s="143">
        <f>VLOOKUP($A520,$A$10:$CK$500,Q$501,0)</f>
        <v>74252</v>
      </c>
      <c r="R520" s="143">
        <f>VLOOKUP($A520,$A$10:$CK$500,R$501,0)</f>
        <v>0</v>
      </c>
      <c r="S520" s="143">
        <f>VLOOKUP($A520,$A$10:$CK$500,S$501,0)</f>
        <v>0</v>
      </c>
      <c r="T520" s="143">
        <f>VLOOKUP($A520,$A$10:$CK$500,T$501,0)</f>
        <v>0</v>
      </c>
      <c r="U520" s="143">
        <f>VLOOKUP($A520,$A$10:$CK$500,U$501,0)</f>
        <v>0</v>
      </c>
      <c r="V520" s="143">
        <f>VLOOKUP($A520,$A$10:$CK$500,V$501,0)</f>
        <v>0</v>
      </c>
      <c r="W520" s="143">
        <f>VLOOKUP($A520,$A$10:$CK$500,W$501,0)</f>
        <v>0</v>
      </c>
      <c r="X520" s="143">
        <f>VLOOKUP($A520,$A$10:$CK$500,X$501,0)</f>
        <v>0</v>
      </c>
      <c r="Y520" s="143">
        <f>VLOOKUP($A520,$A$10:$CK$500,Y$501,0)</f>
        <v>0</v>
      </c>
      <c r="Z520" s="143">
        <f>VLOOKUP($A520,$A$10:$CK$500,Z$501,0)</f>
        <v>0</v>
      </c>
      <c r="AA520" s="143">
        <f>VLOOKUP($A520,$A$10:$CK$500,AA$501,0)</f>
        <v>0</v>
      </c>
      <c r="AB520" s="143">
        <f>VLOOKUP($A520,$A$10:$CK$500,AB$501,0)</f>
        <v>0</v>
      </c>
      <c r="AC520" s="143">
        <f>VLOOKUP($A520,$A$10:$CK$500,AC$501,0)</f>
        <v>0</v>
      </c>
      <c r="AD520" s="143">
        <f>VLOOKUP($A520,$A$10:$CK$500,AD$501,0)</f>
        <v>0</v>
      </c>
      <c r="AE520" s="143">
        <f>VLOOKUP($A520,$A$10:$CK$500,AE$501,0)</f>
        <v>0</v>
      </c>
      <c r="AF520" s="143">
        <f>VLOOKUP($A520,$A$10:$CK$500,AF$501,0)</f>
        <v>0</v>
      </c>
      <c r="AG520" s="143">
        <f>VLOOKUP($A520,$A$10:$CK$500,AG$501,0)</f>
        <v>0</v>
      </c>
      <c r="AH520" s="143">
        <f>VLOOKUP($A520,$A$10:$CK$500,AH$501,0)</f>
        <v>0</v>
      </c>
      <c r="AI520" s="143">
        <f>VLOOKUP($A520,$A$10:$CK$500,AI$501,0)</f>
        <v>0</v>
      </c>
      <c r="AJ520" s="143">
        <f>VLOOKUP($A520,$A$10:$CK$500,AJ$501,0)</f>
        <v>0</v>
      </c>
      <c r="AK520" s="143">
        <f>VLOOKUP($A520,$A$10:$CK$500,AK$501,0)</f>
        <v>0</v>
      </c>
      <c r="AL520" s="143">
        <f>VLOOKUP($A520,$A$10:$CK$500,AL$501,0)</f>
        <v>0</v>
      </c>
      <c r="AM520" s="143">
        <f>VLOOKUP($A520,$A$10:$CK$500,AM$501,0)</f>
        <v>0</v>
      </c>
      <c r="AN520" s="143">
        <f>VLOOKUP($A520,$A$10:$CK$500,AN$501,0)</f>
        <v>0</v>
      </c>
      <c r="AO520" s="143">
        <f>VLOOKUP($A520,$A$10:$CK$500,AO$501,0)</f>
        <v>0</v>
      </c>
      <c r="AP520" s="143">
        <f>VLOOKUP($A520,$A$10:$CK$500,AP$501,0)</f>
        <v>0</v>
      </c>
      <c r="AQ520" s="143">
        <f>VLOOKUP($A520,$A$10:$CK$500,AQ$501,0)</f>
        <v>0</v>
      </c>
      <c r="AR520" s="143">
        <f>VLOOKUP($A520,$A$10:$CK$500,AR$501,0)</f>
        <v>0</v>
      </c>
      <c r="AS520" s="143">
        <f>VLOOKUP($A520,$A$10:$CK$500,AS$501,0)</f>
        <v>0</v>
      </c>
      <c r="AT520" s="143">
        <f>VLOOKUP($A520,$A$10:$CK$500,AT$501,0)</f>
        <v>0</v>
      </c>
      <c r="AU520" s="143">
        <f>VLOOKUP($A520,$A$10:$CK$500,AU$501,0)</f>
        <v>0</v>
      </c>
      <c r="AV520" s="143">
        <f>VLOOKUP($A520,$A$10:$CK$500,AV$501,0)</f>
        <v>0</v>
      </c>
      <c r="AW520" s="143">
        <f>VLOOKUP($A520,$A$10:$CK$500,AW$501,0)</f>
        <v>0</v>
      </c>
      <c r="AX520" s="143">
        <f>VLOOKUP($A520,$A$10:$CK$500,AX$501,0)</f>
        <v>0</v>
      </c>
      <c r="AY520" s="143">
        <f>VLOOKUP($A520,$A$10:$CK$500,AY$501,0)</f>
        <v>0</v>
      </c>
      <c r="AZ520" s="143">
        <f>VLOOKUP($A520,$A$10:$CK$500,AZ$501,0)</f>
        <v>0</v>
      </c>
      <c r="BA520" s="143">
        <f>VLOOKUP($A520,$A$10:$CK$500,BA$501,0)</f>
        <v>0</v>
      </c>
      <c r="BB520" s="143">
        <f>VLOOKUP($A520,$A$10:$CK$500,BB$501,0)</f>
        <v>0</v>
      </c>
      <c r="BC520" s="143">
        <f>VLOOKUP($A520,$A$10:$CK$500,BC$501,0)</f>
        <v>0</v>
      </c>
      <c r="BD520" s="143">
        <f>VLOOKUP($A520,$A$10:$CK$500,BD$501,0)</f>
        <v>0</v>
      </c>
      <c r="BE520" s="143">
        <f>VLOOKUP($A520,$A$10:$CK$500,BE$501,0)</f>
        <v>0</v>
      </c>
      <c r="BF520" s="143">
        <f>VLOOKUP($A520,$A$10:$CK$500,BF$501,0)</f>
        <v>0</v>
      </c>
      <c r="BG520" s="143">
        <f>VLOOKUP($A520,$A$10:$CK$500,BG$501,0)</f>
        <v>0</v>
      </c>
      <c r="BH520" s="143">
        <f>VLOOKUP($A520,$A$10:$CK$500,BH$501,0)</f>
        <v>0</v>
      </c>
      <c r="BI520" s="143">
        <f>VLOOKUP($A520,$A$10:$CK$500,BI$501,0)</f>
        <v>0</v>
      </c>
      <c r="BJ520" s="143">
        <f>VLOOKUP($A520,$A$10:$CK$500,BJ$501,0)</f>
        <v>0</v>
      </c>
      <c r="BK520" s="143">
        <f>VLOOKUP($A520,$A$10:$CK$500,BK$501,0)</f>
        <v>0</v>
      </c>
      <c r="BL520" s="143">
        <f>VLOOKUP($A520,$A$10:$CK$500,BL$501,0)</f>
        <v>0</v>
      </c>
      <c r="BM520" s="143">
        <f>VLOOKUP($A520,$A$10:$CK$500,BM$501,0)</f>
        <v>0</v>
      </c>
      <c r="BN520" s="143">
        <f>VLOOKUP($A520,$A$10:$CK$500,BN$501,0)</f>
        <v>0</v>
      </c>
      <c r="BO520" s="143">
        <f>VLOOKUP($A520,$A$10:$CK$500,BO$501,0)</f>
        <v>0</v>
      </c>
      <c r="BP520" s="143">
        <f>VLOOKUP($A520,$A$10:$CK$500,BP$501,0)</f>
        <v>0</v>
      </c>
      <c r="BQ520" s="143">
        <f>VLOOKUP($A520,$A$10:$CK$500,BQ$501,0)</f>
        <v>0</v>
      </c>
      <c r="BR520" s="143">
        <f>VLOOKUP($A520,$A$10:$CK$500,BR$501,0)</f>
        <v>0</v>
      </c>
      <c r="BS520" s="143">
        <f>VLOOKUP($A520,$A$10:$CK$500,BS$501,0)</f>
        <v>0</v>
      </c>
      <c r="BT520" s="143">
        <f>VLOOKUP($A520,$A$10:$CK$500,BT$501,0)</f>
        <v>0</v>
      </c>
      <c r="BU520" s="143">
        <f>VLOOKUP($A520,$A$10:$CK$500,BU$501,0)</f>
        <v>0</v>
      </c>
      <c r="BV520" s="143">
        <f>VLOOKUP($A520,$A$10:$CK$500,BV$501,0)</f>
        <v>0</v>
      </c>
      <c r="BW520" s="143">
        <f>VLOOKUP($A520,$A$10:$CK$500,BW$501,0)</f>
        <v>0</v>
      </c>
      <c r="BX520" s="143">
        <f>VLOOKUP($A520,$A$10:$CK$500,BX$501,0)</f>
        <v>0</v>
      </c>
      <c r="BY520" s="143">
        <f>VLOOKUP($A520,$A$10:$CK$500,BY$501,0)</f>
        <v>0</v>
      </c>
      <c r="BZ520" s="143">
        <f>VLOOKUP($A520,$A$10:$CK$500,BZ$501,0)</f>
        <v>0</v>
      </c>
      <c r="CA520" s="143">
        <f>VLOOKUP($A520,$A$10:$CK$500,CA$501,0)</f>
        <v>0</v>
      </c>
      <c r="CB520" s="143">
        <f>VLOOKUP($A520,$A$10:$CK$500,CB$501,0)</f>
        <v>0</v>
      </c>
      <c r="CC520" s="143">
        <f>VLOOKUP($A520,$A$10:$CK$500,CC$501,0)</f>
        <v>0</v>
      </c>
      <c r="CD520" s="143">
        <f>VLOOKUP($A520,$A$10:$CK$500,CD$501,0)</f>
        <v>0</v>
      </c>
      <c r="CE520" s="143">
        <f>VLOOKUP($A520,$A$10:$CK$500,CE$501,0)</f>
        <v>0</v>
      </c>
      <c r="CF520" s="143">
        <f>VLOOKUP($A520,$A$10:$CK$500,CF$501,0)</f>
        <v>0</v>
      </c>
      <c r="CG520" s="143">
        <f>VLOOKUP($A520,$A$10:$CK$500,CG$501,0)</f>
        <v>0</v>
      </c>
    </row>
    <row r="521" spans="1:85" ht="14.1" hidden="1" customHeight="1" x14ac:dyDescent="0.2">
      <c r="A521" s="144">
        <v>494</v>
      </c>
      <c r="B521" s="145"/>
      <c r="C521" s="146" t="str">
        <f t="shared" si="278"/>
        <v>ז.</v>
      </c>
      <c r="D521" s="147" t="str">
        <f t="shared" si="278"/>
        <v>השקעות אחרות</v>
      </c>
      <c r="E521" s="147"/>
      <c r="F521" s="147"/>
      <c r="G521" s="147"/>
      <c r="H521" s="147"/>
      <c r="I521" s="148"/>
      <c r="J521" s="149">
        <f>VLOOKUP($A521,$A$10:$CK$500,J$501,0)</f>
        <v>0</v>
      </c>
      <c r="K521" s="150">
        <f>VLOOKUP($A521,$A$10:$CK$500,K$501,0)</f>
        <v>0</v>
      </c>
      <c r="L521" s="150">
        <f>VLOOKUP($A521,$A$10:$CK$500,L$501,0)</f>
        <v>0</v>
      </c>
      <c r="M521" s="150">
        <f>VLOOKUP($A521,$A$10:$CK$500,M$501,0)</f>
        <v>0</v>
      </c>
      <c r="N521" s="150">
        <f>VLOOKUP($A521,$A$10:$CK$500,N$501,0)</f>
        <v>0</v>
      </c>
      <c r="O521" s="150">
        <f>VLOOKUP($A521,$A$10:$CK$500,O$501,0)</f>
        <v>0</v>
      </c>
      <c r="P521" s="150">
        <f>VLOOKUP($A521,$A$10:$CK$500,P$501,0)</f>
        <v>0</v>
      </c>
      <c r="Q521" s="150">
        <f>VLOOKUP($A521,$A$10:$CK$500,Q$501,0)</f>
        <v>0</v>
      </c>
      <c r="R521" s="150">
        <f>VLOOKUP($A521,$A$10:$CK$500,R$501,0)</f>
        <v>0</v>
      </c>
      <c r="S521" s="150">
        <f>VLOOKUP($A521,$A$10:$CK$500,S$501,0)</f>
        <v>0</v>
      </c>
      <c r="T521" s="150">
        <f>VLOOKUP($A521,$A$10:$CK$500,T$501,0)</f>
        <v>0</v>
      </c>
      <c r="U521" s="150">
        <f>VLOOKUP($A521,$A$10:$CK$500,U$501,0)</f>
        <v>0</v>
      </c>
      <c r="V521" s="150">
        <f>VLOOKUP($A521,$A$10:$CK$500,V$501,0)</f>
        <v>0</v>
      </c>
      <c r="W521" s="150">
        <f>VLOOKUP($A521,$A$10:$CK$500,W$501,0)</f>
        <v>0</v>
      </c>
      <c r="X521" s="150">
        <f>VLOOKUP($A521,$A$10:$CK$500,X$501,0)</f>
        <v>0</v>
      </c>
      <c r="Y521" s="150">
        <f>VLOOKUP($A521,$A$10:$CK$500,Y$501,0)</f>
        <v>0</v>
      </c>
      <c r="Z521" s="150">
        <f>VLOOKUP($A521,$A$10:$CK$500,Z$501,0)</f>
        <v>0</v>
      </c>
      <c r="AA521" s="150">
        <f>VLOOKUP($A521,$A$10:$CK$500,AA$501,0)</f>
        <v>0</v>
      </c>
      <c r="AB521" s="150">
        <f>VLOOKUP($A521,$A$10:$CK$500,AB$501,0)</f>
        <v>0</v>
      </c>
      <c r="AC521" s="150">
        <f>VLOOKUP($A521,$A$10:$CK$500,AC$501,0)</f>
        <v>0</v>
      </c>
      <c r="AD521" s="150">
        <f>VLOOKUP($A521,$A$10:$CK$500,AD$501,0)</f>
        <v>0</v>
      </c>
      <c r="AE521" s="150">
        <f>VLOOKUP($A521,$A$10:$CK$500,AE$501,0)</f>
        <v>0</v>
      </c>
      <c r="AF521" s="150">
        <f>VLOOKUP($A521,$A$10:$CK$500,AF$501,0)</f>
        <v>0</v>
      </c>
      <c r="AG521" s="150">
        <f>VLOOKUP($A521,$A$10:$CK$500,AG$501,0)</f>
        <v>0</v>
      </c>
      <c r="AH521" s="150">
        <f>VLOOKUP($A521,$A$10:$CK$500,AH$501,0)</f>
        <v>0</v>
      </c>
      <c r="AI521" s="150">
        <f>VLOOKUP($A521,$A$10:$CK$500,AI$501,0)</f>
        <v>0</v>
      </c>
      <c r="AJ521" s="150">
        <f>VLOOKUP($A521,$A$10:$CK$500,AJ$501,0)</f>
        <v>0</v>
      </c>
      <c r="AK521" s="150">
        <f>VLOOKUP($A521,$A$10:$CK$500,AK$501,0)</f>
        <v>0</v>
      </c>
      <c r="AL521" s="150">
        <f>VLOOKUP($A521,$A$10:$CK$500,AL$501,0)</f>
        <v>0</v>
      </c>
      <c r="AM521" s="150">
        <f>VLOOKUP($A521,$A$10:$CK$500,AM$501,0)</f>
        <v>0</v>
      </c>
      <c r="AN521" s="150">
        <f>VLOOKUP($A521,$A$10:$CK$500,AN$501,0)</f>
        <v>0</v>
      </c>
      <c r="AO521" s="150">
        <f>VLOOKUP($A521,$A$10:$CK$500,AO$501,0)</f>
        <v>0</v>
      </c>
      <c r="AP521" s="150">
        <f>VLOOKUP($A521,$A$10:$CK$500,AP$501,0)</f>
        <v>0</v>
      </c>
      <c r="AQ521" s="150">
        <f>VLOOKUP($A521,$A$10:$CK$500,AQ$501,0)</f>
        <v>0</v>
      </c>
      <c r="AR521" s="150">
        <f>VLOOKUP($A521,$A$10:$CK$500,AR$501,0)</f>
        <v>0</v>
      </c>
      <c r="AS521" s="150">
        <f>VLOOKUP($A521,$A$10:$CK$500,AS$501,0)</f>
        <v>0</v>
      </c>
      <c r="AT521" s="150">
        <f>VLOOKUP($A521,$A$10:$CK$500,AT$501,0)</f>
        <v>0</v>
      </c>
      <c r="AU521" s="150">
        <f>VLOOKUP($A521,$A$10:$CK$500,AU$501,0)</f>
        <v>0</v>
      </c>
      <c r="AV521" s="150">
        <f>VLOOKUP($A521,$A$10:$CK$500,AV$501,0)</f>
        <v>0</v>
      </c>
      <c r="AW521" s="150">
        <f>VLOOKUP($A521,$A$10:$CK$500,AW$501,0)</f>
        <v>0</v>
      </c>
      <c r="AX521" s="150">
        <f>VLOOKUP($A521,$A$10:$CK$500,AX$501,0)</f>
        <v>0</v>
      </c>
      <c r="AY521" s="150">
        <f>VLOOKUP($A521,$A$10:$CK$500,AY$501,0)</f>
        <v>0</v>
      </c>
      <c r="AZ521" s="150">
        <f>VLOOKUP($A521,$A$10:$CK$500,AZ$501,0)</f>
        <v>0</v>
      </c>
      <c r="BA521" s="150">
        <f>VLOOKUP($A521,$A$10:$CK$500,BA$501,0)</f>
        <v>0</v>
      </c>
      <c r="BB521" s="150">
        <f>VLOOKUP($A521,$A$10:$CK$500,BB$501,0)</f>
        <v>0</v>
      </c>
      <c r="BC521" s="150">
        <f>VLOOKUP($A521,$A$10:$CK$500,BC$501,0)</f>
        <v>0</v>
      </c>
      <c r="BD521" s="150">
        <f>VLOOKUP($A521,$A$10:$CK$500,BD$501,0)</f>
        <v>0</v>
      </c>
      <c r="BE521" s="150">
        <f>VLOOKUP($A521,$A$10:$CK$500,BE$501,0)</f>
        <v>0</v>
      </c>
      <c r="BF521" s="150">
        <f>VLOOKUP($A521,$A$10:$CK$500,BF$501,0)</f>
        <v>0</v>
      </c>
      <c r="BG521" s="150">
        <f>VLOOKUP($A521,$A$10:$CK$500,BG$501,0)</f>
        <v>0</v>
      </c>
      <c r="BH521" s="150">
        <f>VLOOKUP($A521,$A$10:$CK$500,BH$501,0)</f>
        <v>0</v>
      </c>
      <c r="BI521" s="150">
        <f>VLOOKUP($A521,$A$10:$CK$500,BI$501,0)</f>
        <v>0</v>
      </c>
      <c r="BJ521" s="150">
        <f>VLOOKUP($A521,$A$10:$CK$500,BJ$501,0)</f>
        <v>0</v>
      </c>
      <c r="BK521" s="150">
        <f>VLOOKUP($A521,$A$10:$CK$500,BK$501,0)</f>
        <v>0</v>
      </c>
      <c r="BL521" s="150">
        <f>VLOOKUP($A521,$A$10:$CK$500,BL$501,0)</f>
        <v>0</v>
      </c>
      <c r="BM521" s="150">
        <f>VLOOKUP($A521,$A$10:$CK$500,BM$501,0)</f>
        <v>0</v>
      </c>
      <c r="BN521" s="150">
        <f>VLOOKUP($A521,$A$10:$CK$500,BN$501,0)</f>
        <v>0</v>
      </c>
      <c r="BO521" s="150">
        <f>VLOOKUP($A521,$A$10:$CK$500,BO$501,0)</f>
        <v>0</v>
      </c>
      <c r="BP521" s="150">
        <f>VLOOKUP($A521,$A$10:$CK$500,BP$501,0)</f>
        <v>0</v>
      </c>
      <c r="BQ521" s="150">
        <f>VLOOKUP($A521,$A$10:$CK$500,BQ$501,0)</f>
        <v>0</v>
      </c>
      <c r="BR521" s="150">
        <f>VLOOKUP($A521,$A$10:$CK$500,BR$501,0)</f>
        <v>0</v>
      </c>
      <c r="BS521" s="150">
        <f>VLOOKUP($A521,$A$10:$CK$500,BS$501,0)</f>
        <v>0</v>
      </c>
      <c r="BT521" s="150">
        <f>VLOOKUP($A521,$A$10:$CK$500,BT$501,0)</f>
        <v>0</v>
      </c>
      <c r="BU521" s="150">
        <f>VLOOKUP($A521,$A$10:$CK$500,BU$501,0)</f>
        <v>0</v>
      </c>
      <c r="BV521" s="150">
        <f>VLOOKUP($A521,$A$10:$CK$500,BV$501,0)</f>
        <v>0</v>
      </c>
      <c r="BW521" s="150">
        <f>VLOOKUP($A521,$A$10:$CK$500,BW$501,0)</f>
        <v>0</v>
      </c>
      <c r="BX521" s="150">
        <f>VLOOKUP($A521,$A$10:$CK$500,BX$501,0)</f>
        <v>0</v>
      </c>
      <c r="BY521" s="150">
        <f>VLOOKUP($A521,$A$10:$CK$500,BY$501,0)</f>
        <v>0</v>
      </c>
      <c r="BZ521" s="150">
        <f>VLOOKUP($A521,$A$10:$CK$500,BZ$501,0)</f>
        <v>0</v>
      </c>
      <c r="CA521" s="150">
        <f>VLOOKUP($A521,$A$10:$CK$500,CA$501,0)</f>
        <v>0</v>
      </c>
      <c r="CB521" s="150">
        <f>VLOOKUP($A521,$A$10:$CK$500,CB$501,0)</f>
        <v>0</v>
      </c>
      <c r="CC521" s="150">
        <f>VLOOKUP($A521,$A$10:$CK$500,CC$501,0)</f>
        <v>0</v>
      </c>
      <c r="CD521" s="150">
        <f>VLOOKUP($A521,$A$10:$CK$500,CD$501,0)</f>
        <v>0</v>
      </c>
      <c r="CE521" s="150">
        <f>VLOOKUP($A521,$A$10:$CK$500,CE$501,0)</f>
        <v>0</v>
      </c>
      <c r="CF521" s="150">
        <f>VLOOKUP($A521,$A$10:$CK$500,CF$501,0)</f>
        <v>0</v>
      </c>
      <c r="CG521" s="150">
        <f>VLOOKUP($A521,$A$10:$CK$500,CG$501,0)</f>
        <v>0</v>
      </c>
    </row>
    <row r="522" spans="1:85" ht="14.1" hidden="1" customHeight="1" x14ac:dyDescent="0.2">
      <c r="A522" s="124"/>
      <c r="B522" s="125"/>
      <c r="C522" s="125"/>
      <c r="D522" s="125"/>
      <c r="E522" s="125"/>
      <c r="F522" s="125"/>
      <c r="G522" s="125"/>
      <c r="H522" s="125"/>
      <c r="I522" s="125"/>
      <c r="J522" s="126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</row>
    <row r="523" spans="1:85" ht="14.1" hidden="1" customHeight="1" x14ac:dyDescent="0.25">
      <c r="A523" s="130"/>
      <c r="B523" s="131"/>
      <c r="C523" s="132" t="str">
        <f>CONCATENATE($B$1," לתקופה :",[1]הערות!$C$3,"    אחוזים")</f>
        <v>הכשרה  חב' לבטוח בע"מ לתקופה :יוני-2019    אחוזים</v>
      </c>
      <c r="D523" s="133"/>
      <c r="E523" s="133"/>
      <c r="F523" s="133"/>
      <c r="G523" s="133"/>
      <c r="H523" s="133"/>
      <c r="I523" s="134"/>
      <c r="J523" s="151" t="s">
        <v>222</v>
      </c>
      <c r="K523" s="151" t="s">
        <v>223</v>
      </c>
      <c r="L523" s="151" t="s">
        <v>223</v>
      </c>
      <c r="M523" s="151" t="s">
        <v>223</v>
      </c>
      <c r="N523" s="151" t="s">
        <v>223</v>
      </c>
      <c r="O523" s="151" t="s">
        <v>223</v>
      </c>
      <c r="P523" s="151" t="s">
        <v>223</v>
      </c>
      <c r="Q523" s="151" t="s">
        <v>223</v>
      </c>
      <c r="R523" s="151" t="s">
        <v>223</v>
      </c>
      <c r="S523" s="151" t="s">
        <v>223</v>
      </c>
      <c r="T523" s="151" t="s">
        <v>223</v>
      </c>
      <c r="U523" s="151" t="s">
        <v>223</v>
      </c>
      <c r="V523" s="151" t="s">
        <v>223</v>
      </c>
      <c r="W523" s="151" t="s">
        <v>223</v>
      </c>
      <c r="X523" s="151" t="s">
        <v>223</v>
      </c>
      <c r="Y523" s="151" t="s">
        <v>223</v>
      </c>
      <c r="Z523" s="151" t="s">
        <v>223</v>
      </c>
      <c r="AA523" s="151" t="s">
        <v>223</v>
      </c>
      <c r="AB523" s="151" t="s">
        <v>223</v>
      </c>
      <c r="AC523" s="151" t="s">
        <v>223</v>
      </c>
      <c r="AD523" s="151" t="s">
        <v>223</v>
      </c>
      <c r="AE523" s="151" t="s">
        <v>223</v>
      </c>
      <c r="AF523" s="151" t="s">
        <v>223</v>
      </c>
      <c r="AG523" s="151" t="s">
        <v>223</v>
      </c>
      <c r="AH523" s="151" t="s">
        <v>223</v>
      </c>
      <c r="AI523" s="151" t="s">
        <v>223</v>
      </c>
      <c r="AJ523" s="151" t="s">
        <v>223</v>
      </c>
      <c r="AK523" s="151" t="s">
        <v>223</v>
      </c>
      <c r="AL523" s="151" t="s">
        <v>223</v>
      </c>
      <c r="AM523" s="151" t="s">
        <v>223</v>
      </c>
      <c r="AN523" s="151" t="s">
        <v>223</v>
      </c>
      <c r="AO523" s="151" t="s">
        <v>223</v>
      </c>
      <c r="AP523" s="151" t="s">
        <v>223</v>
      </c>
      <c r="AQ523" s="151" t="s">
        <v>223</v>
      </c>
      <c r="AR523" s="151" t="s">
        <v>223</v>
      </c>
      <c r="AS523" s="151" t="s">
        <v>223</v>
      </c>
      <c r="AT523" s="151" t="s">
        <v>223</v>
      </c>
      <c r="AU523" s="151" t="s">
        <v>223</v>
      </c>
      <c r="AV523" s="151" t="s">
        <v>223</v>
      </c>
      <c r="AW523" s="151" t="s">
        <v>223</v>
      </c>
      <c r="AX523" s="151" t="s">
        <v>223</v>
      </c>
      <c r="AY523" s="151" t="s">
        <v>223</v>
      </c>
      <c r="AZ523" s="151" t="s">
        <v>223</v>
      </c>
      <c r="BA523" s="151" t="s">
        <v>223</v>
      </c>
      <c r="BB523" s="151" t="s">
        <v>223</v>
      </c>
      <c r="BC523" s="151" t="s">
        <v>223</v>
      </c>
      <c r="BD523" s="151" t="s">
        <v>223</v>
      </c>
      <c r="BE523" s="151" t="s">
        <v>223</v>
      </c>
      <c r="BF523" s="151" t="s">
        <v>223</v>
      </c>
      <c r="BG523" s="151" t="s">
        <v>223</v>
      </c>
      <c r="BH523" s="151" t="s">
        <v>223</v>
      </c>
      <c r="BI523" s="151" t="s">
        <v>223</v>
      </c>
      <c r="BJ523" s="151" t="s">
        <v>223</v>
      </c>
      <c r="BK523" s="151" t="s">
        <v>223</v>
      </c>
      <c r="BL523" s="151" t="s">
        <v>223</v>
      </c>
      <c r="BM523" s="151" t="s">
        <v>223</v>
      </c>
      <c r="BN523" s="151" t="s">
        <v>223</v>
      </c>
      <c r="BO523" s="151" t="s">
        <v>223</v>
      </c>
      <c r="BP523" s="151" t="s">
        <v>223</v>
      </c>
      <c r="BQ523" s="151" t="s">
        <v>223</v>
      </c>
      <c r="BR523" s="151" t="s">
        <v>223</v>
      </c>
      <c r="BS523" s="151" t="s">
        <v>223</v>
      </c>
      <c r="BT523" s="151" t="s">
        <v>223</v>
      </c>
      <c r="BU523" s="151" t="s">
        <v>223</v>
      </c>
      <c r="BV523" s="151" t="s">
        <v>223</v>
      </c>
      <c r="BW523" s="151" t="s">
        <v>223</v>
      </c>
      <c r="BX523" s="151" t="s">
        <v>223</v>
      </c>
      <c r="BY523" s="151" t="s">
        <v>223</v>
      </c>
      <c r="BZ523" s="151" t="s">
        <v>223</v>
      </c>
      <c r="CA523" s="151" t="s">
        <v>223</v>
      </c>
      <c r="CB523" s="151" t="s">
        <v>223</v>
      </c>
      <c r="CC523" s="151" t="s">
        <v>223</v>
      </c>
      <c r="CD523" s="151" t="s">
        <v>223</v>
      </c>
      <c r="CE523" s="151" t="s">
        <v>223</v>
      </c>
      <c r="CF523" s="151" t="s">
        <v>223</v>
      </c>
      <c r="CG523" s="151" t="s">
        <v>223</v>
      </c>
    </row>
    <row r="524" spans="1:85" ht="14.1" hidden="1" customHeight="1" x14ac:dyDescent="0.2">
      <c r="A524" s="138">
        <f>A503</f>
        <v>10</v>
      </c>
      <c r="B524" s="139" t="str">
        <f>VLOOKUP($A524,$A$11:$M$501,B$501,0)</f>
        <v>1.</v>
      </c>
      <c r="C524" s="140" t="str">
        <f>VLOOKUP($A524,$A$11:$M$501,C$501,0)</f>
        <v>השקעות</v>
      </c>
      <c r="D524" s="141"/>
      <c r="E524" s="141"/>
      <c r="F524" s="141"/>
      <c r="G524" s="141"/>
      <c r="H524" s="141"/>
      <c r="I524" s="142"/>
      <c r="J524" s="152">
        <f>IF(J503=0,0,J503/J$503)</f>
        <v>1</v>
      </c>
      <c r="K524" s="153">
        <f>IF(K503=0,0,K503/K$503)</f>
        <v>0</v>
      </c>
      <c r="L524" s="153">
        <f t="shared" ref="L524:CG527" si="279">IF(L503=0,0,L503/L$503)</f>
        <v>1</v>
      </c>
      <c r="M524" s="153">
        <f t="shared" si="279"/>
        <v>1</v>
      </c>
      <c r="N524" s="153">
        <f t="shared" si="279"/>
        <v>0</v>
      </c>
      <c r="O524" s="153">
        <f t="shared" si="279"/>
        <v>1</v>
      </c>
      <c r="P524" s="153">
        <f t="shared" si="279"/>
        <v>1</v>
      </c>
      <c r="Q524" s="153">
        <f t="shared" si="279"/>
        <v>1</v>
      </c>
      <c r="R524" s="153">
        <f t="shared" si="279"/>
        <v>1</v>
      </c>
      <c r="S524" s="153">
        <f t="shared" si="279"/>
        <v>1</v>
      </c>
      <c r="T524" s="153">
        <f t="shared" si="279"/>
        <v>1</v>
      </c>
      <c r="U524" s="153">
        <f t="shared" si="279"/>
        <v>1</v>
      </c>
      <c r="V524" s="153">
        <f t="shared" si="279"/>
        <v>1</v>
      </c>
      <c r="W524" s="153">
        <f t="shared" si="279"/>
        <v>1</v>
      </c>
      <c r="X524" s="153">
        <f t="shared" si="279"/>
        <v>1</v>
      </c>
      <c r="Y524" s="153">
        <f t="shared" si="279"/>
        <v>1</v>
      </c>
      <c r="Z524" s="153">
        <f t="shared" si="279"/>
        <v>1</v>
      </c>
      <c r="AA524" s="153">
        <f t="shared" si="279"/>
        <v>1</v>
      </c>
      <c r="AB524" s="153">
        <f t="shared" si="279"/>
        <v>1</v>
      </c>
      <c r="AC524" s="153">
        <f t="shared" si="279"/>
        <v>1</v>
      </c>
      <c r="AD524" s="153">
        <f t="shared" si="279"/>
        <v>1</v>
      </c>
      <c r="AE524" s="153">
        <f t="shared" si="279"/>
        <v>1</v>
      </c>
      <c r="AF524" s="153">
        <f t="shared" si="279"/>
        <v>1</v>
      </c>
      <c r="AG524" s="153">
        <f t="shared" si="279"/>
        <v>1</v>
      </c>
      <c r="AH524" s="153">
        <f t="shared" si="279"/>
        <v>0</v>
      </c>
      <c r="AI524" s="153">
        <f t="shared" si="279"/>
        <v>1</v>
      </c>
      <c r="AJ524" s="153">
        <f t="shared" si="279"/>
        <v>1</v>
      </c>
      <c r="AK524" s="153">
        <f t="shared" si="279"/>
        <v>0</v>
      </c>
      <c r="AL524" s="153">
        <f t="shared" si="279"/>
        <v>0</v>
      </c>
      <c r="AM524" s="153">
        <f t="shared" si="279"/>
        <v>0</v>
      </c>
      <c r="AN524" s="153">
        <f t="shared" si="279"/>
        <v>0</v>
      </c>
      <c r="AO524" s="153">
        <f t="shared" si="279"/>
        <v>0</v>
      </c>
      <c r="AP524" s="153">
        <f t="shared" si="279"/>
        <v>0</v>
      </c>
      <c r="AQ524" s="153">
        <f t="shared" si="279"/>
        <v>0</v>
      </c>
      <c r="AR524" s="153">
        <f t="shared" si="279"/>
        <v>0</v>
      </c>
      <c r="AS524" s="153">
        <f t="shared" si="279"/>
        <v>0</v>
      </c>
      <c r="AT524" s="153">
        <f t="shared" si="279"/>
        <v>0</v>
      </c>
      <c r="AU524" s="153">
        <f t="shared" si="279"/>
        <v>0</v>
      </c>
      <c r="AV524" s="153">
        <f t="shared" si="279"/>
        <v>0</v>
      </c>
      <c r="AW524" s="153">
        <f t="shared" si="279"/>
        <v>0</v>
      </c>
      <c r="AX524" s="153">
        <f t="shared" si="279"/>
        <v>0</v>
      </c>
      <c r="AY524" s="153">
        <f t="shared" si="279"/>
        <v>0</v>
      </c>
      <c r="AZ524" s="153">
        <f t="shared" si="279"/>
        <v>0</v>
      </c>
      <c r="BA524" s="153">
        <f t="shared" si="279"/>
        <v>0</v>
      </c>
      <c r="BB524" s="153">
        <f t="shared" si="279"/>
        <v>0</v>
      </c>
      <c r="BC524" s="153">
        <f t="shared" si="279"/>
        <v>0</v>
      </c>
      <c r="BD524" s="153">
        <f t="shared" si="279"/>
        <v>0</v>
      </c>
      <c r="BE524" s="153">
        <f t="shared" si="279"/>
        <v>0</v>
      </c>
      <c r="BF524" s="153">
        <f t="shared" si="279"/>
        <v>0</v>
      </c>
      <c r="BG524" s="153">
        <f t="shared" si="279"/>
        <v>0</v>
      </c>
      <c r="BH524" s="153">
        <f t="shared" si="279"/>
        <v>0</v>
      </c>
      <c r="BI524" s="153">
        <f t="shared" si="279"/>
        <v>0</v>
      </c>
      <c r="BJ524" s="153">
        <f t="shared" si="279"/>
        <v>0</v>
      </c>
      <c r="BK524" s="153">
        <f t="shared" si="279"/>
        <v>0</v>
      </c>
      <c r="BL524" s="153">
        <f t="shared" si="279"/>
        <v>0</v>
      </c>
      <c r="BM524" s="153">
        <f t="shared" si="279"/>
        <v>0</v>
      </c>
      <c r="BN524" s="153">
        <f t="shared" si="279"/>
        <v>0</v>
      </c>
      <c r="BO524" s="153">
        <f t="shared" si="279"/>
        <v>0</v>
      </c>
      <c r="BP524" s="153">
        <f t="shared" si="279"/>
        <v>0</v>
      </c>
      <c r="BQ524" s="153">
        <f t="shared" si="279"/>
        <v>0</v>
      </c>
      <c r="BR524" s="153">
        <f t="shared" si="279"/>
        <v>0</v>
      </c>
      <c r="BS524" s="153">
        <f t="shared" si="279"/>
        <v>0</v>
      </c>
      <c r="BT524" s="153">
        <f t="shared" si="279"/>
        <v>0</v>
      </c>
      <c r="BU524" s="153">
        <f t="shared" si="279"/>
        <v>0</v>
      </c>
      <c r="BV524" s="153">
        <f t="shared" si="279"/>
        <v>0</v>
      </c>
      <c r="BW524" s="153">
        <f t="shared" si="279"/>
        <v>0</v>
      </c>
      <c r="BX524" s="153">
        <f t="shared" si="279"/>
        <v>0</v>
      </c>
      <c r="BY524" s="153">
        <f t="shared" si="279"/>
        <v>0</v>
      </c>
      <c r="BZ524" s="153">
        <f t="shared" si="279"/>
        <v>0</v>
      </c>
      <c r="CA524" s="153">
        <f t="shared" si="279"/>
        <v>0</v>
      </c>
      <c r="CB524" s="153">
        <f t="shared" si="279"/>
        <v>0</v>
      </c>
      <c r="CC524" s="153">
        <f t="shared" si="279"/>
        <v>0</v>
      </c>
      <c r="CD524" s="153">
        <f t="shared" si="279"/>
        <v>0</v>
      </c>
      <c r="CE524" s="153">
        <f t="shared" si="279"/>
        <v>0</v>
      </c>
      <c r="CF524" s="153">
        <f t="shared" si="279"/>
        <v>0</v>
      </c>
      <c r="CG524" s="153">
        <f t="shared" si="279"/>
        <v>0</v>
      </c>
    </row>
    <row r="525" spans="1:85" ht="14.1" hidden="1" customHeight="1" x14ac:dyDescent="0.2">
      <c r="A525" s="138">
        <f t="shared" ref="A525:A542" si="280">A504</f>
        <v>11</v>
      </c>
      <c r="B525" s="139"/>
      <c r="C525" s="140" t="str">
        <f>VLOOKUP($A525,$A$11:$M$501,C$501,0)</f>
        <v>א.</v>
      </c>
      <c r="D525" s="141" t="str">
        <f>VLOOKUP($A525,$A$11:$M$501,D$501,0)</f>
        <v>מזומנים ושווי מזומנים</v>
      </c>
      <c r="E525" s="141"/>
      <c r="F525" s="141"/>
      <c r="G525" s="141"/>
      <c r="H525" s="141"/>
      <c r="I525" s="142"/>
      <c r="J525" s="152">
        <f t="shared" ref="J525:Y540" si="281">IF(J504=0,0,J504/J$503)</f>
        <v>6.7346507156427621E-2</v>
      </c>
      <c r="K525" s="152">
        <f t="shared" si="281"/>
        <v>0</v>
      </c>
      <c r="L525" s="152">
        <f t="shared" si="279"/>
        <v>6.1134888173186068E-2</v>
      </c>
      <c r="M525" s="152">
        <f t="shared" si="279"/>
        <v>7.7850309920995758E-2</v>
      </c>
      <c r="N525" s="152">
        <f t="shared" si="279"/>
        <v>0</v>
      </c>
      <c r="O525" s="152">
        <f t="shared" si="279"/>
        <v>5.4225588725282992E-2</v>
      </c>
      <c r="P525" s="152">
        <f t="shared" si="279"/>
        <v>9.9066967029794797E-2</v>
      </c>
      <c r="Q525" s="152">
        <f t="shared" si="279"/>
        <v>8.2361574452143982E-2</v>
      </c>
      <c r="R525" s="152">
        <f t="shared" si="279"/>
        <v>-9.1924428523608662E-3</v>
      </c>
      <c r="S525" s="152">
        <f t="shared" si="279"/>
        <v>3.7359817642724905E-2</v>
      </c>
      <c r="T525" s="152">
        <f t="shared" si="279"/>
        <v>0.1310618257208834</v>
      </c>
      <c r="U525" s="152">
        <f t="shared" si="279"/>
        <v>6.9849478846105678E-2</v>
      </c>
      <c r="V525" s="152">
        <f t="shared" si="279"/>
        <v>8.9559004584462559E-3</v>
      </c>
      <c r="W525" s="152">
        <f t="shared" si="279"/>
        <v>1.0314333499843851E-2</v>
      </c>
      <c r="X525" s="152">
        <f t="shared" si="279"/>
        <v>5.8885603925133406E-3</v>
      </c>
      <c r="Y525" s="152">
        <f t="shared" si="279"/>
        <v>4.1832262224125644E-2</v>
      </c>
      <c r="Z525" s="152">
        <f t="shared" si="279"/>
        <v>5.4356330158978158E-2</v>
      </c>
      <c r="AA525" s="152">
        <f t="shared" si="279"/>
        <v>4.0321516154633759E-2</v>
      </c>
      <c r="AB525" s="152">
        <f t="shared" si="279"/>
        <v>2.6012142879898979E-2</v>
      </c>
      <c r="AC525" s="152">
        <f t="shared" si="279"/>
        <v>3.0730819827260464E-2</v>
      </c>
      <c r="AD525" s="152">
        <f t="shared" si="279"/>
        <v>5.9953235381814032E-2</v>
      </c>
      <c r="AE525" s="152">
        <f t="shared" si="279"/>
        <v>7.0867489277288642E-2</v>
      </c>
      <c r="AF525" s="152">
        <f t="shared" si="279"/>
        <v>6.9709558767160174E-2</v>
      </c>
      <c r="AG525" s="152">
        <f t="shared" si="279"/>
        <v>7.3605166145132114E-2</v>
      </c>
      <c r="AH525" s="152">
        <f t="shared" si="279"/>
        <v>0</v>
      </c>
      <c r="AI525" s="152">
        <f t="shared" si="279"/>
        <v>8.8057945874588303E-2</v>
      </c>
      <c r="AJ525" s="152">
        <f t="shared" si="279"/>
        <v>3.5657019113038931E-2</v>
      </c>
      <c r="AK525" s="152">
        <f t="shared" si="279"/>
        <v>0</v>
      </c>
      <c r="AL525" s="152">
        <f t="shared" si="279"/>
        <v>0</v>
      </c>
      <c r="AM525" s="152">
        <f t="shared" si="279"/>
        <v>0</v>
      </c>
      <c r="AN525" s="152">
        <f t="shared" si="279"/>
        <v>0</v>
      </c>
      <c r="AO525" s="152">
        <f t="shared" si="279"/>
        <v>0</v>
      </c>
      <c r="AP525" s="152">
        <f t="shared" si="279"/>
        <v>0</v>
      </c>
      <c r="AQ525" s="152">
        <f t="shared" si="279"/>
        <v>0</v>
      </c>
      <c r="AR525" s="152">
        <f t="shared" si="279"/>
        <v>0</v>
      </c>
      <c r="AS525" s="152">
        <f t="shared" si="279"/>
        <v>0</v>
      </c>
      <c r="AT525" s="152">
        <f t="shared" si="279"/>
        <v>0</v>
      </c>
      <c r="AU525" s="152">
        <f t="shared" si="279"/>
        <v>0</v>
      </c>
      <c r="AV525" s="152">
        <f t="shared" si="279"/>
        <v>0</v>
      </c>
      <c r="AW525" s="152">
        <f t="shared" si="279"/>
        <v>0</v>
      </c>
      <c r="AX525" s="152">
        <f t="shared" si="279"/>
        <v>0</v>
      </c>
      <c r="AY525" s="152">
        <f t="shared" si="279"/>
        <v>0</v>
      </c>
      <c r="AZ525" s="152">
        <f t="shared" si="279"/>
        <v>0</v>
      </c>
      <c r="BA525" s="152">
        <f t="shared" si="279"/>
        <v>0</v>
      </c>
      <c r="BB525" s="152">
        <f t="shared" si="279"/>
        <v>0</v>
      </c>
      <c r="BC525" s="152">
        <f t="shared" si="279"/>
        <v>0</v>
      </c>
      <c r="BD525" s="152">
        <f t="shared" si="279"/>
        <v>0</v>
      </c>
      <c r="BE525" s="152">
        <f t="shared" si="279"/>
        <v>0</v>
      </c>
      <c r="BF525" s="152">
        <f t="shared" si="279"/>
        <v>0</v>
      </c>
      <c r="BG525" s="152">
        <f t="shared" si="279"/>
        <v>0</v>
      </c>
      <c r="BH525" s="152">
        <f t="shared" si="279"/>
        <v>0</v>
      </c>
      <c r="BI525" s="152">
        <f t="shared" si="279"/>
        <v>0</v>
      </c>
      <c r="BJ525" s="152">
        <f t="shared" si="279"/>
        <v>0</v>
      </c>
      <c r="BK525" s="152">
        <f t="shared" si="279"/>
        <v>0</v>
      </c>
      <c r="BL525" s="152">
        <f t="shared" si="279"/>
        <v>0</v>
      </c>
      <c r="BM525" s="152">
        <f t="shared" si="279"/>
        <v>0</v>
      </c>
      <c r="BN525" s="152">
        <f t="shared" si="279"/>
        <v>0</v>
      </c>
      <c r="BO525" s="152">
        <f t="shared" si="279"/>
        <v>0</v>
      </c>
      <c r="BP525" s="152">
        <f t="shared" si="279"/>
        <v>0</v>
      </c>
      <c r="BQ525" s="152">
        <f t="shared" si="279"/>
        <v>0</v>
      </c>
      <c r="BR525" s="152">
        <f t="shared" si="279"/>
        <v>0</v>
      </c>
      <c r="BS525" s="152">
        <f t="shared" si="279"/>
        <v>0</v>
      </c>
      <c r="BT525" s="152">
        <f t="shared" si="279"/>
        <v>0</v>
      </c>
      <c r="BU525" s="152">
        <f t="shared" si="279"/>
        <v>0</v>
      </c>
      <c r="BV525" s="152">
        <f t="shared" si="279"/>
        <v>0</v>
      </c>
      <c r="BW525" s="152">
        <f t="shared" si="279"/>
        <v>0</v>
      </c>
      <c r="BX525" s="152">
        <f t="shared" si="279"/>
        <v>0</v>
      </c>
      <c r="BY525" s="152">
        <f t="shared" si="279"/>
        <v>0</v>
      </c>
      <c r="BZ525" s="152">
        <f t="shared" si="279"/>
        <v>0</v>
      </c>
      <c r="CA525" s="152">
        <f t="shared" si="279"/>
        <v>0</v>
      </c>
      <c r="CB525" s="152">
        <f t="shared" si="279"/>
        <v>0</v>
      </c>
      <c r="CC525" s="152">
        <f t="shared" si="279"/>
        <v>0</v>
      </c>
      <c r="CD525" s="152">
        <f t="shared" si="279"/>
        <v>0</v>
      </c>
      <c r="CE525" s="152">
        <f t="shared" si="279"/>
        <v>0</v>
      </c>
      <c r="CF525" s="152">
        <f t="shared" si="279"/>
        <v>0</v>
      </c>
      <c r="CG525" s="152">
        <f t="shared" si="279"/>
        <v>0</v>
      </c>
    </row>
    <row r="526" spans="1:85" ht="14.1" hidden="1" customHeight="1" x14ac:dyDescent="0.2">
      <c r="A526" s="138">
        <f t="shared" si="280"/>
        <v>24</v>
      </c>
      <c r="B526" s="139"/>
      <c r="C526" s="140" t="str">
        <f>VLOOKUP($A526,$A$11:$M$501,C$501,0)</f>
        <v>ב.</v>
      </c>
      <c r="D526" s="141" t="str">
        <f>VLOOKUP($A526,$A$11:$M$501,D$501,0)</f>
        <v>ניירות ערך (למעט בחברות מוחזקות)</v>
      </c>
      <c r="E526" s="141"/>
      <c r="F526" s="141"/>
      <c r="G526" s="141"/>
      <c r="H526" s="141"/>
      <c r="I526" s="142"/>
      <c r="J526" s="152">
        <f t="shared" si="281"/>
        <v>0.90514467786284691</v>
      </c>
      <c r="K526" s="152">
        <f t="shared" si="281"/>
        <v>0</v>
      </c>
      <c r="L526" s="152">
        <f t="shared" si="279"/>
        <v>0.9127826509104835</v>
      </c>
      <c r="M526" s="152">
        <f t="shared" si="279"/>
        <v>0.83795090761015045</v>
      </c>
      <c r="N526" s="152">
        <f t="shared" si="279"/>
        <v>0</v>
      </c>
      <c r="O526" s="152">
        <f t="shared" si="279"/>
        <v>0.91718398421883773</v>
      </c>
      <c r="P526" s="152">
        <f t="shared" si="279"/>
        <v>0.88380548462900943</v>
      </c>
      <c r="Q526" s="152">
        <f t="shared" si="279"/>
        <v>0.85058140173103292</v>
      </c>
      <c r="R526" s="152">
        <f t="shared" si="279"/>
        <v>1.0091924428523609</v>
      </c>
      <c r="S526" s="152">
        <f t="shared" si="279"/>
        <v>0.95966354712785173</v>
      </c>
      <c r="T526" s="152">
        <f t="shared" si="279"/>
        <v>0.86893817427911668</v>
      </c>
      <c r="U526" s="152">
        <f t="shared" si="279"/>
        <v>0.92281353463296212</v>
      </c>
      <c r="V526" s="152">
        <f t="shared" si="279"/>
        <v>0.99001007146804276</v>
      </c>
      <c r="W526" s="152">
        <f t="shared" si="279"/>
        <v>0.98968566650015621</v>
      </c>
      <c r="X526" s="152">
        <f t="shared" si="279"/>
        <v>0.99168723782390056</v>
      </c>
      <c r="Y526" s="152">
        <f t="shared" si="279"/>
        <v>0.95343164033257</v>
      </c>
      <c r="Z526" s="152">
        <f t="shared" si="279"/>
        <v>0.94564366984102188</v>
      </c>
      <c r="AA526" s="152">
        <f t="shared" si="279"/>
        <v>0.95109662312905419</v>
      </c>
      <c r="AB526" s="152">
        <f t="shared" si="279"/>
        <v>0.96925861604884034</v>
      </c>
      <c r="AC526" s="152">
        <f t="shared" si="279"/>
        <v>0.96926918017273944</v>
      </c>
      <c r="AD526" s="152">
        <f t="shared" si="279"/>
        <v>0.93226214827793408</v>
      </c>
      <c r="AE526" s="152">
        <f t="shared" si="279"/>
        <v>0.90252958228407398</v>
      </c>
      <c r="AF526" s="152">
        <f t="shared" si="279"/>
        <v>0.90465794550336942</v>
      </c>
      <c r="AG526" s="152">
        <f t="shared" si="279"/>
        <v>0.89602586876328183</v>
      </c>
      <c r="AH526" s="152">
        <f t="shared" si="279"/>
        <v>0</v>
      </c>
      <c r="AI526" s="152">
        <f t="shared" si="279"/>
        <v>0.89027011678378243</v>
      </c>
      <c r="AJ526" s="152">
        <f t="shared" si="279"/>
        <v>0.96434298088696102</v>
      </c>
      <c r="AK526" s="152">
        <f t="shared" si="279"/>
        <v>0</v>
      </c>
      <c r="AL526" s="152">
        <f t="shared" si="279"/>
        <v>0</v>
      </c>
      <c r="AM526" s="152">
        <f t="shared" si="279"/>
        <v>0</v>
      </c>
      <c r="AN526" s="152">
        <f t="shared" si="279"/>
        <v>0</v>
      </c>
      <c r="AO526" s="152">
        <f t="shared" si="279"/>
        <v>0</v>
      </c>
      <c r="AP526" s="152">
        <f t="shared" si="279"/>
        <v>0</v>
      </c>
      <c r="AQ526" s="152">
        <f t="shared" si="279"/>
        <v>0</v>
      </c>
      <c r="AR526" s="152">
        <f t="shared" si="279"/>
        <v>0</v>
      </c>
      <c r="AS526" s="152">
        <f t="shared" si="279"/>
        <v>0</v>
      </c>
      <c r="AT526" s="152">
        <f t="shared" si="279"/>
        <v>0</v>
      </c>
      <c r="AU526" s="152">
        <f t="shared" si="279"/>
        <v>0</v>
      </c>
      <c r="AV526" s="152">
        <f t="shared" si="279"/>
        <v>0</v>
      </c>
      <c r="AW526" s="152">
        <f t="shared" si="279"/>
        <v>0</v>
      </c>
      <c r="AX526" s="152">
        <f t="shared" si="279"/>
        <v>0</v>
      </c>
      <c r="AY526" s="152">
        <f t="shared" si="279"/>
        <v>0</v>
      </c>
      <c r="AZ526" s="152">
        <f t="shared" si="279"/>
        <v>0</v>
      </c>
      <c r="BA526" s="152">
        <f t="shared" si="279"/>
        <v>0</v>
      </c>
      <c r="BB526" s="152">
        <f t="shared" si="279"/>
        <v>0</v>
      </c>
      <c r="BC526" s="152">
        <f t="shared" si="279"/>
        <v>0</v>
      </c>
      <c r="BD526" s="152">
        <f t="shared" si="279"/>
        <v>0</v>
      </c>
      <c r="BE526" s="152">
        <f t="shared" si="279"/>
        <v>0</v>
      </c>
      <c r="BF526" s="152">
        <f t="shared" si="279"/>
        <v>0</v>
      </c>
      <c r="BG526" s="152">
        <f t="shared" si="279"/>
        <v>0</v>
      </c>
      <c r="BH526" s="152">
        <f t="shared" si="279"/>
        <v>0</v>
      </c>
      <c r="BI526" s="152">
        <f t="shared" si="279"/>
        <v>0</v>
      </c>
      <c r="BJ526" s="152">
        <f t="shared" si="279"/>
        <v>0</v>
      </c>
      <c r="BK526" s="152">
        <f t="shared" si="279"/>
        <v>0</v>
      </c>
      <c r="BL526" s="152">
        <f t="shared" si="279"/>
        <v>0</v>
      </c>
      <c r="BM526" s="152">
        <f t="shared" si="279"/>
        <v>0</v>
      </c>
      <c r="BN526" s="152">
        <f t="shared" si="279"/>
        <v>0</v>
      </c>
      <c r="BO526" s="152">
        <f t="shared" si="279"/>
        <v>0</v>
      </c>
      <c r="BP526" s="152">
        <f t="shared" si="279"/>
        <v>0</v>
      </c>
      <c r="BQ526" s="152">
        <f t="shared" si="279"/>
        <v>0</v>
      </c>
      <c r="BR526" s="152">
        <f t="shared" si="279"/>
        <v>0</v>
      </c>
      <c r="BS526" s="152">
        <f t="shared" si="279"/>
        <v>0</v>
      </c>
      <c r="BT526" s="152">
        <f t="shared" si="279"/>
        <v>0</v>
      </c>
      <c r="BU526" s="152">
        <f t="shared" si="279"/>
        <v>0</v>
      </c>
      <c r="BV526" s="152">
        <f t="shared" si="279"/>
        <v>0</v>
      </c>
      <c r="BW526" s="152">
        <f t="shared" si="279"/>
        <v>0</v>
      </c>
      <c r="BX526" s="152">
        <f t="shared" si="279"/>
        <v>0</v>
      </c>
      <c r="BY526" s="152">
        <f t="shared" si="279"/>
        <v>0</v>
      </c>
      <c r="BZ526" s="152">
        <f t="shared" si="279"/>
        <v>0</v>
      </c>
      <c r="CA526" s="152">
        <f t="shared" si="279"/>
        <v>0</v>
      </c>
      <c r="CB526" s="152">
        <f t="shared" si="279"/>
        <v>0</v>
      </c>
      <c r="CC526" s="152">
        <f t="shared" si="279"/>
        <v>0</v>
      </c>
      <c r="CD526" s="152">
        <f t="shared" si="279"/>
        <v>0</v>
      </c>
      <c r="CE526" s="152">
        <f t="shared" si="279"/>
        <v>0</v>
      </c>
      <c r="CF526" s="152">
        <f t="shared" si="279"/>
        <v>0</v>
      </c>
      <c r="CG526" s="152">
        <f t="shared" si="279"/>
        <v>0</v>
      </c>
    </row>
    <row r="527" spans="1:85" ht="14.1" hidden="1" customHeight="1" x14ac:dyDescent="0.2">
      <c r="A527" s="138">
        <f t="shared" si="280"/>
        <v>25</v>
      </c>
      <c r="B527" s="139"/>
      <c r="C527" s="140"/>
      <c r="D527" s="141" t="str">
        <f t="shared" ref="D527:E537" si="282">VLOOKUP($A527,$A$11:$M$501,D$501,0)</f>
        <v>(1</v>
      </c>
      <c r="E527" s="141" t="str">
        <f t="shared" si="282"/>
        <v>אגרות חוב ממשלתיות:</v>
      </c>
      <c r="F527" s="141"/>
      <c r="G527" s="141"/>
      <c r="H527" s="141"/>
      <c r="I527" s="142"/>
      <c r="J527" s="152">
        <f t="shared" si="281"/>
        <v>0.36769342648463554</v>
      </c>
      <c r="K527" s="152">
        <f t="shared" si="281"/>
        <v>0</v>
      </c>
      <c r="L527" s="152">
        <f t="shared" si="279"/>
        <v>0.40432488205203559</v>
      </c>
      <c r="M527" s="152">
        <f t="shared" si="279"/>
        <v>0.20946993048857043</v>
      </c>
      <c r="N527" s="152">
        <f t="shared" si="279"/>
        <v>0</v>
      </c>
      <c r="O527" s="152">
        <f t="shared" si="279"/>
        <v>0.75321088198240582</v>
      </c>
      <c r="P527" s="152">
        <f t="shared" si="279"/>
        <v>3.3176668247971927E-2</v>
      </c>
      <c r="Q527" s="152">
        <f t="shared" si="279"/>
        <v>0.26042762781747708</v>
      </c>
      <c r="R527" s="152">
        <f t="shared" si="279"/>
        <v>1.0091924428523609</v>
      </c>
      <c r="S527" s="152">
        <f t="shared" si="279"/>
        <v>0.7675588945548929</v>
      </c>
      <c r="T527" s="152">
        <f t="shared" si="279"/>
        <v>0.24601278052594897</v>
      </c>
      <c r="U527" s="152">
        <f t="shared" si="279"/>
        <v>0.43186641066061443</v>
      </c>
      <c r="V527" s="152">
        <f t="shared" si="279"/>
        <v>0.75852000098242345</v>
      </c>
      <c r="W527" s="152">
        <f t="shared" si="279"/>
        <v>0</v>
      </c>
      <c r="X527" s="152">
        <f t="shared" si="279"/>
        <v>0.2643089116878069</v>
      </c>
      <c r="Y527" s="152">
        <f t="shared" si="279"/>
        <v>0.75213549855125383</v>
      </c>
      <c r="Z527" s="152">
        <f t="shared" si="279"/>
        <v>0</v>
      </c>
      <c r="AA527" s="152">
        <f t="shared" si="279"/>
        <v>0.21861140591714542</v>
      </c>
      <c r="AB527" s="152">
        <f t="shared" si="279"/>
        <v>0.78369365705984573</v>
      </c>
      <c r="AC527" s="152">
        <f t="shared" si="279"/>
        <v>0.18297658123077845</v>
      </c>
      <c r="AD527" s="152">
        <f t="shared" si="279"/>
        <v>0.32642618099207421</v>
      </c>
      <c r="AE527" s="152">
        <f t="shared" si="279"/>
        <v>0.23425057832448906</v>
      </c>
      <c r="AF527" s="152">
        <f t="shared" si="279"/>
        <v>0.24419680510394531</v>
      </c>
      <c r="AG527" s="152">
        <f t="shared" si="279"/>
        <v>0.30628452574731957</v>
      </c>
      <c r="AH527" s="152">
        <f t="shared" si="279"/>
        <v>0</v>
      </c>
      <c r="AI527" s="152">
        <f t="shared" si="279"/>
        <v>0.39818486777057976</v>
      </c>
      <c r="AJ527" s="152">
        <f t="shared" si="279"/>
        <v>0.23989723639704461</v>
      </c>
      <c r="AK527" s="152">
        <f t="shared" si="279"/>
        <v>0</v>
      </c>
      <c r="AL527" s="152">
        <f t="shared" si="279"/>
        <v>0</v>
      </c>
      <c r="AM527" s="152">
        <f t="shared" si="279"/>
        <v>0</v>
      </c>
      <c r="AN527" s="152">
        <f t="shared" si="279"/>
        <v>0</v>
      </c>
      <c r="AO527" s="152">
        <f t="shared" si="279"/>
        <v>0</v>
      </c>
      <c r="AP527" s="152">
        <f t="shared" si="279"/>
        <v>0</v>
      </c>
      <c r="AQ527" s="152">
        <f t="shared" si="279"/>
        <v>0</v>
      </c>
      <c r="AR527" s="152">
        <f t="shared" si="279"/>
        <v>0</v>
      </c>
      <c r="AS527" s="152">
        <f t="shared" ref="AS527:CG535" si="283">IF(AS506=0,0,AS506/AS$503)</f>
        <v>0</v>
      </c>
      <c r="AT527" s="152">
        <f t="shared" si="283"/>
        <v>0</v>
      </c>
      <c r="AU527" s="152">
        <f t="shared" si="283"/>
        <v>0</v>
      </c>
      <c r="AV527" s="152">
        <f t="shared" si="283"/>
        <v>0</v>
      </c>
      <c r="AW527" s="152">
        <f t="shared" si="283"/>
        <v>0</v>
      </c>
      <c r="AX527" s="152">
        <f t="shared" si="283"/>
        <v>0</v>
      </c>
      <c r="AY527" s="152">
        <f t="shared" si="283"/>
        <v>0</v>
      </c>
      <c r="AZ527" s="152">
        <f t="shared" si="283"/>
        <v>0</v>
      </c>
      <c r="BA527" s="152">
        <f t="shared" si="283"/>
        <v>0</v>
      </c>
      <c r="BB527" s="152">
        <f t="shared" si="283"/>
        <v>0</v>
      </c>
      <c r="BC527" s="152">
        <f t="shared" si="283"/>
        <v>0</v>
      </c>
      <c r="BD527" s="152">
        <f t="shared" si="283"/>
        <v>0</v>
      </c>
      <c r="BE527" s="152">
        <f t="shared" si="283"/>
        <v>0</v>
      </c>
      <c r="BF527" s="152">
        <f t="shared" si="283"/>
        <v>0</v>
      </c>
      <c r="BG527" s="152">
        <f t="shared" si="283"/>
        <v>0</v>
      </c>
      <c r="BH527" s="152">
        <f t="shared" si="283"/>
        <v>0</v>
      </c>
      <c r="BI527" s="152">
        <f t="shared" si="283"/>
        <v>0</v>
      </c>
      <c r="BJ527" s="152">
        <f t="shared" si="283"/>
        <v>0</v>
      </c>
      <c r="BK527" s="152">
        <f t="shared" si="283"/>
        <v>0</v>
      </c>
      <c r="BL527" s="152">
        <f t="shared" si="283"/>
        <v>0</v>
      </c>
      <c r="BM527" s="152">
        <f t="shared" si="283"/>
        <v>0</v>
      </c>
      <c r="BN527" s="152">
        <f t="shared" si="283"/>
        <v>0</v>
      </c>
      <c r="BO527" s="152">
        <f t="shared" si="283"/>
        <v>0</v>
      </c>
      <c r="BP527" s="152">
        <f t="shared" si="283"/>
        <v>0</v>
      </c>
      <c r="BQ527" s="152">
        <f t="shared" si="283"/>
        <v>0</v>
      </c>
      <c r="BR527" s="152">
        <f t="shared" si="283"/>
        <v>0</v>
      </c>
      <c r="BS527" s="152">
        <f t="shared" si="283"/>
        <v>0</v>
      </c>
      <c r="BT527" s="152">
        <f t="shared" si="283"/>
        <v>0</v>
      </c>
      <c r="BU527" s="152">
        <f t="shared" si="283"/>
        <v>0</v>
      </c>
      <c r="BV527" s="152">
        <f t="shared" si="283"/>
        <v>0</v>
      </c>
      <c r="BW527" s="152">
        <f t="shared" si="283"/>
        <v>0</v>
      </c>
      <c r="BX527" s="152">
        <f t="shared" si="283"/>
        <v>0</v>
      </c>
      <c r="BY527" s="152">
        <f t="shared" si="283"/>
        <v>0</v>
      </c>
      <c r="BZ527" s="152">
        <f t="shared" si="283"/>
        <v>0</v>
      </c>
      <c r="CA527" s="152">
        <f t="shared" si="283"/>
        <v>0</v>
      </c>
      <c r="CB527" s="152">
        <f t="shared" si="283"/>
        <v>0</v>
      </c>
      <c r="CC527" s="152">
        <f t="shared" si="283"/>
        <v>0</v>
      </c>
      <c r="CD527" s="152">
        <f t="shared" si="283"/>
        <v>0</v>
      </c>
      <c r="CE527" s="152">
        <f t="shared" si="283"/>
        <v>0</v>
      </c>
      <c r="CF527" s="152">
        <f t="shared" si="283"/>
        <v>0</v>
      </c>
      <c r="CG527" s="152">
        <f t="shared" si="283"/>
        <v>0</v>
      </c>
    </row>
    <row r="528" spans="1:85" ht="14.1" hidden="1" customHeight="1" x14ac:dyDescent="0.2">
      <c r="A528" s="138">
        <f t="shared" si="280"/>
        <v>44</v>
      </c>
      <c r="B528" s="139"/>
      <c r="C528" s="140"/>
      <c r="D528" s="141" t="str">
        <f t="shared" si="282"/>
        <v>(2</v>
      </c>
      <c r="E528" s="141" t="str">
        <f t="shared" si="282"/>
        <v xml:space="preserve">תעודות חוב מסחריות: </v>
      </c>
      <c r="F528" s="141"/>
      <c r="G528" s="141"/>
      <c r="H528" s="141"/>
      <c r="I528" s="142"/>
      <c r="J528" s="152">
        <f t="shared" si="281"/>
        <v>0</v>
      </c>
      <c r="K528" s="152">
        <f t="shared" si="281"/>
        <v>0</v>
      </c>
      <c r="L528" s="152">
        <f t="shared" si="281"/>
        <v>0</v>
      </c>
      <c r="M528" s="152">
        <f t="shared" si="281"/>
        <v>0</v>
      </c>
      <c r="N528" s="152">
        <f t="shared" si="281"/>
        <v>0</v>
      </c>
      <c r="O528" s="152">
        <f t="shared" si="281"/>
        <v>0</v>
      </c>
      <c r="P528" s="152">
        <f t="shared" si="281"/>
        <v>0</v>
      </c>
      <c r="Q528" s="152">
        <f t="shared" si="281"/>
        <v>0</v>
      </c>
      <c r="R528" s="152">
        <f t="shared" si="281"/>
        <v>0</v>
      </c>
      <c r="S528" s="152">
        <f t="shared" si="281"/>
        <v>0</v>
      </c>
      <c r="T528" s="152">
        <f t="shared" si="281"/>
        <v>0</v>
      </c>
      <c r="U528" s="152">
        <f t="shared" si="281"/>
        <v>0</v>
      </c>
      <c r="V528" s="152">
        <f t="shared" si="281"/>
        <v>0</v>
      </c>
      <c r="W528" s="152">
        <f t="shared" si="281"/>
        <v>0</v>
      </c>
      <c r="X528" s="152">
        <f t="shared" si="281"/>
        <v>0</v>
      </c>
      <c r="Y528" s="152">
        <f t="shared" si="281"/>
        <v>0</v>
      </c>
      <c r="Z528" s="152">
        <f t="shared" ref="Z528:CG536" si="284">IF(Z507=0,0,Z507/Z$503)</f>
        <v>0</v>
      </c>
      <c r="AA528" s="152">
        <f t="shared" si="284"/>
        <v>0</v>
      </c>
      <c r="AB528" s="152">
        <f t="shared" si="284"/>
        <v>0</v>
      </c>
      <c r="AC528" s="152">
        <f t="shared" si="284"/>
        <v>0</v>
      </c>
      <c r="AD528" s="152">
        <f t="shared" si="284"/>
        <v>0</v>
      </c>
      <c r="AE528" s="152">
        <f t="shared" si="284"/>
        <v>0</v>
      </c>
      <c r="AF528" s="152">
        <f t="shared" si="284"/>
        <v>0</v>
      </c>
      <c r="AG528" s="152">
        <f t="shared" si="284"/>
        <v>0</v>
      </c>
      <c r="AH528" s="152">
        <f t="shared" si="284"/>
        <v>0</v>
      </c>
      <c r="AI528" s="152">
        <f t="shared" si="284"/>
        <v>0</v>
      </c>
      <c r="AJ528" s="152">
        <f t="shared" si="284"/>
        <v>0</v>
      </c>
      <c r="AK528" s="152">
        <f t="shared" si="284"/>
        <v>0</v>
      </c>
      <c r="AL528" s="152">
        <f t="shared" si="284"/>
        <v>0</v>
      </c>
      <c r="AM528" s="152">
        <f t="shared" si="284"/>
        <v>0</v>
      </c>
      <c r="AN528" s="152">
        <f t="shared" si="284"/>
        <v>0</v>
      </c>
      <c r="AO528" s="152">
        <f t="shared" si="284"/>
        <v>0</v>
      </c>
      <c r="AP528" s="152">
        <f t="shared" si="284"/>
        <v>0</v>
      </c>
      <c r="AQ528" s="152">
        <f t="shared" si="284"/>
        <v>0</v>
      </c>
      <c r="AR528" s="152">
        <f t="shared" si="284"/>
        <v>0</v>
      </c>
      <c r="AS528" s="152">
        <f t="shared" si="284"/>
        <v>0</v>
      </c>
      <c r="AT528" s="152">
        <f t="shared" si="284"/>
        <v>0</v>
      </c>
      <c r="AU528" s="152">
        <f t="shared" si="284"/>
        <v>0</v>
      </c>
      <c r="AV528" s="152">
        <f t="shared" si="284"/>
        <v>0</v>
      </c>
      <c r="AW528" s="152">
        <f t="shared" si="284"/>
        <v>0</v>
      </c>
      <c r="AX528" s="152">
        <f t="shared" si="284"/>
        <v>0</v>
      </c>
      <c r="AY528" s="152">
        <f t="shared" si="284"/>
        <v>0</v>
      </c>
      <c r="AZ528" s="152">
        <f t="shared" si="284"/>
        <v>0</v>
      </c>
      <c r="BA528" s="152">
        <f t="shared" si="284"/>
        <v>0</v>
      </c>
      <c r="BB528" s="152">
        <f t="shared" si="284"/>
        <v>0</v>
      </c>
      <c r="BC528" s="152">
        <f t="shared" si="283"/>
        <v>0</v>
      </c>
      <c r="BD528" s="152">
        <f t="shared" si="283"/>
        <v>0</v>
      </c>
      <c r="BE528" s="152">
        <f t="shared" si="283"/>
        <v>0</v>
      </c>
      <c r="BF528" s="152">
        <f t="shared" si="283"/>
        <v>0</v>
      </c>
      <c r="BG528" s="152">
        <f t="shared" si="283"/>
        <v>0</v>
      </c>
      <c r="BH528" s="152">
        <f t="shared" si="283"/>
        <v>0</v>
      </c>
      <c r="BI528" s="152">
        <f t="shared" si="283"/>
        <v>0</v>
      </c>
      <c r="BJ528" s="152">
        <f t="shared" si="283"/>
        <v>0</v>
      </c>
      <c r="BK528" s="152">
        <f t="shared" si="283"/>
        <v>0</v>
      </c>
      <c r="BL528" s="152">
        <f t="shared" si="283"/>
        <v>0</v>
      </c>
      <c r="BM528" s="152">
        <f t="shared" si="283"/>
        <v>0</v>
      </c>
      <c r="BN528" s="152">
        <f t="shared" si="283"/>
        <v>0</v>
      </c>
      <c r="BO528" s="152">
        <f t="shared" si="283"/>
        <v>0</v>
      </c>
      <c r="BP528" s="152">
        <f t="shared" si="283"/>
        <v>0</v>
      </c>
      <c r="BQ528" s="152">
        <f t="shared" si="283"/>
        <v>0</v>
      </c>
      <c r="BR528" s="152">
        <f t="shared" si="283"/>
        <v>0</v>
      </c>
      <c r="BS528" s="152">
        <f t="shared" si="283"/>
        <v>0</v>
      </c>
      <c r="BT528" s="152">
        <f t="shared" si="283"/>
        <v>0</v>
      </c>
      <c r="BU528" s="152">
        <f t="shared" si="283"/>
        <v>0</v>
      </c>
      <c r="BV528" s="152">
        <f t="shared" si="283"/>
        <v>0</v>
      </c>
      <c r="BW528" s="152">
        <f t="shared" si="283"/>
        <v>0</v>
      </c>
      <c r="BX528" s="152">
        <f t="shared" si="283"/>
        <v>0</v>
      </c>
      <c r="BY528" s="152">
        <f t="shared" si="283"/>
        <v>0</v>
      </c>
      <c r="BZ528" s="152">
        <f t="shared" si="283"/>
        <v>0</v>
      </c>
      <c r="CA528" s="152">
        <f t="shared" si="283"/>
        <v>0</v>
      </c>
      <c r="CB528" s="152">
        <f t="shared" si="283"/>
        <v>0</v>
      </c>
      <c r="CC528" s="152">
        <f t="shared" si="283"/>
        <v>0</v>
      </c>
      <c r="CD528" s="152">
        <f t="shared" si="283"/>
        <v>0</v>
      </c>
      <c r="CE528" s="152">
        <f t="shared" si="283"/>
        <v>0</v>
      </c>
      <c r="CF528" s="152">
        <f t="shared" si="283"/>
        <v>0</v>
      </c>
      <c r="CG528" s="152">
        <f t="shared" si="284"/>
        <v>0</v>
      </c>
    </row>
    <row r="529" spans="1:85" ht="14.1" hidden="1" customHeight="1" x14ac:dyDescent="0.2">
      <c r="A529" s="138">
        <f t="shared" si="280"/>
        <v>96</v>
      </c>
      <c r="B529" s="139"/>
      <c r="C529" s="140"/>
      <c r="D529" s="141" t="str">
        <f t="shared" si="282"/>
        <v>(3</v>
      </c>
      <c r="E529" s="141" t="str">
        <f t="shared" si="282"/>
        <v>אג"ח קונצרני:</v>
      </c>
      <c r="F529" s="141"/>
      <c r="G529" s="141"/>
      <c r="H529" s="141"/>
      <c r="I529" s="142"/>
      <c r="J529" s="152">
        <f t="shared" si="281"/>
        <v>0.18651698065729513</v>
      </c>
      <c r="K529" s="152">
        <f t="shared" si="281"/>
        <v>0</v>
      </c>
      <c r="L529" s="152">
        <f t="shared" si="281"/>
        <v>0.11222936249848205</v>
      </c>
      <c r="M529" s="152">
        <f t="shared" si="281"/>
        <v>0.13074604435466247</v>
      </c>
      <c r="N529" s="152">
        <f t="shared" si="281"/>
        <v>0</v>
      </c>
      <c r="O529" s="152">
        <f t="shared" si="281"/>
        <v>0.16305495316524879</v>
      </c>
      <c r="P529" s="152">
        <f t="shared" si="281"/>
        <v>1.2340819823257312E-2</v>
      </c>
      <c r="Q529" s="152">
        <f t="shared" si="281"/>
        <v>0.13065678969329567</v>
      </c>
      <c r="R529" s="152">
        <f t="shared" si="281"/>
        <v>0</v>
      </c>
      <c r="S529" s="152">
        <f t="shared" si="281"/>
        <v>0.15296680801775869</v>
      </c>
      <c r="T529" s="152">
        <f t="shared" si="281"/>
        <v>0</v>
      </c>
      <c r="U529" s="152">
        <f t="shared" si="281"/>
        <v>0.20623343456936596</v>
      </c>
      <c r="V529" s="152">
        <f t="shared" si="281"/>
        <v>0.23149007048561934</v>
      </c>
      <c r="W529" s="152">
        <f t="shared" si="281"/>
        <v>0</v>
      </c>
      <c r="X529" s="152">
        <f t="shared" si="281"/>
        <v>0.32206811102623589</v>
      </c>
      <c r="Y529" s="152">
        <f t="shared" si="281"/>
        <v>0.20015885597971175</v>
      </c>
      <c r="Z529" s="152">
        <f t="shared" si="284"/>
        <v>1.1929800617029198E-2</v>
      </c>
      <c r="AA529" s="152">
        <f t="shared" si="284"/>
        <v>0.3589614629155598</v>
      </c>
      <c r="AB529" s="152">
        <f t="shared" si="284"/>
        <v>0.18556495898899469</v>
      </c>
      <c r="AC529" s="152">
        <f t="shared" si="284"/>
        <v>5.5065149400084799E-2</v>
      </c>
      <c r="AD529" s="152">
        <f t="shared" si="284"/>
        <v>0.2920899771055902</v>
      </c>
      <c r="AE529" s="152">
        <f t="shared" si="284"/>
        <v>0.15880405439745546</v>
      </c>
      <c r="AF529" s="152">
        <f t="shared" si="284"/>
        <v>0.17085485164729336</v>
      </c>
      <c r="AG529" s="152">
        <f t="shared" si="284"/>
        <v>0.18244075719186467</v>
      </c>
      <c r="AH529" s="152">
        <f t="shared" si="284"/>
        <v>0</v>
      </c>
      <c r="AI529" s="152">
        <f t="shared" si="284"/>
        <v>0.15145825048826173</v>
      </c>
      <c r="AJ529" s="152">
        <f t="shared" si="284"/>
        <v>0.14107219896234527</v>
      </c>
      <c r="AK529" s="152">
        <f t="shared" si="284"/>
        <v>0</v>
      </c>
      <c r="AL529" s="152">
        <f t="shared" si="284"/>
        <v>0</v>
      </c>
      <c r="AM529" s="152">
        <f t="shared" si="284"/>
        <v>0</v>
      </c>
      <c r="AN529" s="152">
        <f t="shared" si="284"/>
        <v>0</v>
      </c>
      <c r="AO529" s="152">
        <f t="shared" si="284"/>
        <v>0</v>
      </c>
      <c r="AP529" s="152">
        <f t="shared" si="284"/>
        <v>0</v>
      </c>
      <c r="AQ529" s="152">
        <f t="shared" si="284"/>
        <v>0</v>
      </c>
      <c r="AR529" s="152">
        <f t="shared" si="284"/>
        <v>0</v>
      </c>
      <c r="AS529" s="152">
        <f t="shared" si="284"/>
        <v>0</v>
      </c>
      <c r="AT529" s="152">
        <f t="shared" si="284"/>
        <v>0</v>
      </c>
      <c r="AU529" s="152">
        <f t="shared" si="284"/>
        <v>0</v>
      </c>
      <c r="AV529" s="152">
        <f t="shared" si="284"/>
        <v>0</v>
      </c>
      <c r="AW529" s="152">
        <f t="shared" si="284"/>
        <v>0</v>
      </c>
      <c r="AX529" s="152">
        <f t="shared" si="284"/>
        <v>0</v>
      </c>
      <c r="AY529" s="152">
        <f t="shared" si="284"/>
        <v>0</v>
      </c>
      <c r="AZ529" s="152">
        <f t="shared" si="284"/>
        <v>0</v>
      </c>
      <c r="BA529" s="152">
        <f t="shared" si="284"/>
        <v>0</v>
      </c>
      <c r="BB529" s="152">
        <f t="shared" si="284"/>
        <v>0</v>
      </c>
      <c r="BC529" s="152">
        <f t="shared" si="283"/>
        <v>0</v>
      </c>
      <c r="BD529" s="152">
        <f t="shared" si="283"/>
        <v>0</v>
      </c>
      <c r="BE529" s="152">
        <f t="shared" si="283"/>
        <v>0</v>
      </c>
      <c r="BF529" s="152">
        <f t="shared" si="283"/>
        <v>0</v>
      </c>
      <c r="BG529" s="152">
        <f t="shared" si="283"/>
        <v>0</v>
      </c>
      <c r="BH529" s="152">
        <f t="shared" si="283"/>
        <v>0</v>
      </c>
      <c r="BI529" s="152">
        <f t="shared" si="283"/>
        <v>0</v>
      </c>
      <c r="BJ529" s="152">
        <f t="shared" si="283"/>
        <v>0</v>
      </c>
      <c r="BK529" s="152">
        <f t="shared" si="283"/>
        <v>0</v>
      </c>
      <c r="BL529" s="152">
        <f t="shared" si="283"/>
        <v>0</v>
      </c>
      <c r="BM529" s="152">
        <f t="shared" si="283"/>
        <v>0</v>
      </c>
      <c r="BN529" s="152">
        <f t="shared" si="283"/>
        <v>0</v>
      </c>
      <c r="BO529" s="152">
        <f t="shared" si="283"/>
        <v>0</v>
      </c>
      <c r="BP529" s="152">
        <f t="shared" si="283"/>
        <v>0</v>
      </c>
      <c r="BQ529" s="152">
        <f t="shared" si="283"/>
        <v>0</v>
      </c>
      <c r="BR529" s="152">
        <f t="shared" si="283"/>
        <v>0</v>
      </c>
      <c r="BS529" s="152">
        <f t="shared" si="283"/>
        <v>0</v>
      </c>
      <c r="BT529" s="152">
        <f t="shared" si="283"/>
        <v>0</v>
      </c>
      <c r="BU529" s="152">
        <f t="shared" si="283"/>
        <v>0</v>
      </c>
      <c r="BV529" s="152">
        <f t="shared" si="283"/>
        <v>0</v>
      </c>
      <c r="BW529" s="152">
        <f t="shared" si="283"/>
        <v>0</v>
      </c>
      <c r="BX529" s="152">
        <f t="shared" si="283"/>
        <v>0</v>
      </c>
      <c r="BY529" s="152">
        <f t="shared" si="283"/>
        <v>0</v>
      </c>
      <c r="BZ529" s="152">
        <f t="shared" si="283"/>
        <v>0</v>
      </c>
      <c r="CA529" s="152">
        <f t="shared" si="283"/>
        <v>0</v>
      </c>
      <c r="CB529" s="152">
        <f t="shared" si="283"/>
        <v>0</v>
      </c>
      <c r="CC529" s="152">
        <f t="shared" si="283"/>
        <v>0</v>
      </c>
      <c r="CD529" s="152">
        <f t="shared" si="283"/>
        <v>0</v>
      </c>
      <c r="CE529" s="152">
        <f t="shared" si="283"/>
        <v>0</v>
      </c>
      <c r="CF529" s="152">
        <f t="shared" si="283"/>
        <v>0</v>
      </c>
      <c r="CG529" s="152">
        <f t="shared" si="284"/>
        <v>0</v>
      </c>
    </row>
    <row r="530" spans="1:85" ht="14.1" hidden="1" customHeight="1" x14ac:dyDescent="0.2">
      <c r="A530" s="138">
        <f t="shared" si="280"/>
        <v>155</v>
      </c>
      <c r="B530" s="139"/>
      <c r="C530" s="140"/>
      <c r="D530" s="141" t="str">
        <f t="shared" si="282"/>
        <v>4)</v>
      </c>
      <c r="E530" s="141" t="str">
        <f t="shared" si="282"/>
        <v>מניות (למעט חברות מוחזקות)</v>
      </c>
      <c r="F530" s="141"/>
      <c r="G530" s="141"/>
      <c r="H530" s="141"/>
      <c r="I530" s="142"/>
      <c r="J530" s="152">
        <f t="shared" si="281"/>
        <v>0.1895211245934503</v>
      </c>
      <c r="K530" s="152">
        <f t="shared" si="281"/>
        <v>0</v>
      </c>
      <c r="L530" s="152">
        <f t="shared" si="281"/>
        <v>0.17061877896615876</v>
      </c>
      <c r="M530" s="152">
        <f t="shared" si="281"/>
        <v>0.20119332454220465</v>
      </c>
      <c r="N530" s="152">
        <f t="shared" si="281"/>
        <v>0</v>
      </c>
      <c r="O530" s="152">
        <f t="shared" si="281"/>
        <v>4.9798048539462617E-5</v>
      </c>
      <c r="P530" s="152">
        <f t="shared" si="281"/>
        <v>0.33766295882551567</v>
      </c>
      <c r="Q530" s="152">
        <f t="shared" si="281"/>
        <v>0.18641210502187514</v>
      </c>
      <c r="R530" s="152">
        <f t="shared" si="281"/>
        <v>0</v>
      </c>
      <c r="S530" s="152">
        <f t="shared" si="281"/>
        <v>0</v>
      </c>
      <c r="T530" s="152">
        <f t="shared" si="281"/>
        <v>0.4639556822875377</v>
      </c>
      <c r="U530" s="152">
        <f t="shared" si="281"/>
        <v>0.1950342238073399</v>
      </c>
      <c r="V530" s="152">
        <f t="shared" si="281"/>
        <v>0</v>
      </c>
      <c r="W530" s="152">
        <f t="shared" si="281"/>
        <v>0.63118063686688497</v>
      </c>
      <c r="X530" s="152">
        <f t="shared" si="281"/>
        <v>0.2634553676658245</v>
      </c>
      <c r="Y530" s="152">
        <f t="shared" si="281"/>
        <v>0</v>
      </c>
      <c r="Z530" s="152">
        <f t="shared" si="284"/>
        <v>0.69634789375203987</v>
      </c>
      <c r="AA530" s="152">
        <f t="shared" si="284"/>
        <v>0.24228094672068329</v>
      </c>
      <c r="AB530" s="152">
        <f t="shared" si="284"/>
        <v>0</v>
      </c>
      <c r="AC530" s="152">
        <f t="shared" si="284"/>
        <v>0.46024538278237914</v>
      </c>
      <c r="AD530" s="152">
        <f t="shared" si="284"/>
        <v>0.19670063427065212</v>
      </c>
      <c r="AE530" s="152">
        <f t="shared" si="284"/>
        <v>0.18006071942571095</v>
      </c>
      <c r="AF530" s="152">
        <f t="shared" si="284"/>
        <v>0.16042854966354755</v>
      </c>
      <c r="AG530" s="152">
        <f t="shared" si="284"/>
        <v>9.9017925278704691E-2</v>
      </c>
      <c r="AH530" s="152">
        <f t="shared" si="284"/>
        <v>0</v>
      </c>
      <c r="AI530" s="152">
        <f t="shared" si="284"/>
        <v>5.3464090010782103E-2</v>
      </c>
      <c r="AJ530" s="152">
        <f t="shared" si="284"/>
        <v>0.12895481304329343</v>
      </c>
      <c r="AK530" s="152">
        <f t="shared" si="284"/>
        <v>0</v>
      </c>
      <c r="AL530" s="152">
        <f t="shared" si="284"/>
        <v>0</v>
      </c>
      <c r="AM530" s="152">
        <f t="shared" si="284"/>
        <v>0</v>
      </c>
      <c r="AN530" s="152">
        <f t="shared" si="284"/>
        <v>0</v>
      </c>
      <c r="AO530" s="152">
        <f t="shared" si="284"/>
        <v>0</v>
      </c>
      <c r="AP530" s="152">
        <f t="shared" si="284"/>
        <v>0</v>
      </c>
      <c r="AQ530" s="152">
        <f t="shared" si="284"/>
        <v>0</v>
      </c>
      <c r="AR530" s="152">
        <f t="shared" si="284"/>
        <v>0</v>
      </c>
      <c r="AS530" s="152">
        <f t="shared" si="284"/>
        <v>0</v>
      </c>
      <c r="AT530" s="152">
        <f t="shared" si="284"/>
        <v>0</v>
      </c>
      <c r="AU530" s="152">
        <f t="shared" si="284"/>
        <v>0</v>
      </c>
      <c r="AV530" s="152">
        <f t="shared" si="284"/>
        <v>0</v>
      </c>
      <c r="AW530" s="152">
        <f t="shared" si="284"/>
        <v>0</v>
      </c>
      <c r="AX530" s="152">
        <f t="shared" si="284"/>
        <v>0</v>
      </c>
      <c r="AY530" s="152">
        <f t="shared" si="284"/>
        <v>0</v>
      </c>
      <c r="AZ530" s="152">
        <f t="shared" si="284"/>
        <v>0</v>
      </c>
      <c r="BA530" s="152">
        <f t="shared" si="284"/>
        <v>0</v>
      </c>
      <c r="BB530" s="152">
        <f t="shared" si="284"/>
        <v>0</v>
      </c>
      <c r="BC530" s="152">
        <f t="shared" si="283"/>
        <v>0</v>
      </c>
      <c r="BD530" s="152">
        <f t="shared" si="283"/>
        <v>0</v>
      </c>
      <c r="BE530" s="152">
        <f t="shared" si="283"/>
        <v>0</v>
      </c>
      <c r="BF530" s="152">
        <f t="shared" si="283"/>
        <v>0</v>
      </c>
      <c r="BG530" s="152">
        <f t="shared" si="283"/>
        <v>0</v>
      </c>
      <c r="BH530" s="152">
        <f t="shared" si="283"/>
        <v>0</v>
      </c>
      <c r="BI530" s="152">
        <f t="shared" si="283"/>
        <v>0</v>
      </c>
      <c r="BJ530" s="152">
        <f t="shared" si="283"/>
        <v>0</v>
      </c>
      <c r="BK530" s="152">
        <f t="shared" si="283"/>
        <v>0</v>
      </c>
      <c r="BL530" s="152">
        <f t="shared" si="283"/>
        <v>0</v>
      </c>
      <c r="BM530" s="152">
        <f t="shared" si="283"/>
        <v>0</v>
      </c>
      <c r="BN530" s="152">
        <f t="shared" si="283"/>
        <v>0</v>
      </c>
      <c r="BO530" s="152">
        <f t="shared" si="283"/>
        <v>0</v>
      </c>
      <c r="BP530" s="152">
        <f t="shared" si="283"/>
        <v>0</v>
      </c>
      <c r="BQ530" s="152">
        <f t="shared" si="283"/>
        <v>0</v>
      </c>
      <c r="BR530" s="152">
        <f t="shared" si="283"/>
        <v>0</v>
      </c>
      <c r="BS530" s="152">
        <f t="shared" si="283"/>
        <v>0</v>
      </c>
      <c r="BT530" s="152">
        <f t="shared" si="283"/>
        <v>0</v>
      </c>
      <c r="BU530" s="152">
        <f t="shared" si="283"/>
        <v>0</v>
      </c>
      <c r="BV530" s="152">
        <f t="shared" si="283"/>
        <v>0</v>
      </c>
      <c r="BW530" s="152">
        <f t="shared" si="283"/>
        <v>0</v>
      </c>
      <c r="BX530" s="152">
        <f t="shared" si="283"/>
        <v>0</v>
      </c>
      <c r="BY530" s="152">
        <f t="shared" si="283"/>
        <v>0</v>
      </c>
      <c r="BZ530" s="152">
        <f t="shared" si="283"/>
        <v>0</v>
      </c>
      <c r="CA530" s="152">
        <f t="shared" si="283"/>
        <v>0</v>
      </c>
      <c r="CB530" s="152">
        <f t="shared" si="283"/>
        <v>0</v>
      </c>
      <c r="CC530" s="152">
        <f t="shared" si="283"/>
        <v>0</v>
      </c>
      <c r="CD530" s="152">
        <f t="shared" si="283"/>
        <v>0</v>
      </c>
      <c r="CE530" s="152">
        <f t="shared" si="283"/>
        <v>0</v>
      </c>
      <c r="CF530" s="152">
        <f t="shared" si="283"/>
        <v>0</v>
      </c>
      <c r="CG530" s="152">
        <f t="shared" si="284"/>
        <v>0</v>
      </c>
    </row>
    <row r="531" spans="1:85" ht="14.1" hidden="1" customHeight="1" x14ac:dyDescent="0.2">
      <c r="A531" s="138">
        <f t="shared" si="280"/>
        <v>175</v>
      </c>
      <c r="B531" s="139"/>
      <c r="C531" s="140"/>
      <c r="D531" s="141" t="str">
        <f t="shared" si="282"/>
        <v>5)</v>
      </c>
      <c r="E531" s="141" t="str">
        <f t="shared" si="282"/>
        <v>השקעות בתעודות סל</v>
      </c>
      <c r="F531" s="141"/>
      <c r="G531" s="141"/>
      <c r="H531" s="141"/>
      <c r="I531" s="142"/>
      <c r="J531" s="152">
        <f t="shared" si="281"/>
        <v>0.10657600973330257</v>
      </c>
      <c r="K531" s="152">
        <f t="shared" si="281"/>
        <v>0</v>
      </c>
      <c r="L531" s="152">
        <f t="shared" si="281"/>
        <v>0.14424273308686084</v>
      </c>
      <c r="M531" s="152">
        <f t="shared" si="281"/>
        <v>0.17210304229856316</v>
      </c>
      <c r="N531" s="152">
        <f t="shared" si="281"/>
        <v>0</v>
      </c>
      <c r="O531" s="152">
        <f t="shared" si="281"/>
        <v>0</v>
      </c>
      <c r="P531" s="152">
        <f t="shared" si="281"/>
        <v>0.44993456345969501</v>
      </c>
      <c r="Q531" s="152">
        <f t="shared" si="281"/>
        <v>0.16253909985192314</v>
      </c>
      <c r="R531" s="152">
        <f t="shared" si="281"/>
        <v>0</v>
      </c>
      <c r="S531" s="152">
        <f t="shared" si="281"/>
        <v>1.0657648571883952E-2</v>
      </c>
      <c r="T531" s="152">
        <f t="shared" si="281"/>
        <v>9.4314197124825069E-2</v>
      </c>
      <c r="U531" s="152">
        <f t="shared" si="281"/>
        <v>4.4806659358883033E-2</v>
      </c>
      <c r="V531" s="152">
        <f t="shared" si="281"/>
        <v>0</v>
      </c>
      <c r="W531" s="152">
        <f t="shared" si="281"/>
        <v>0.35363197236916671</v>
      </c>
      <c r="X531" s="152">
        <f t="shared" si="281"/>
        <v>0.13938939673109954</v>
      </c>
      <c r="Y531" s="152">
        <f t="shared" si="281"/>
        <v>9.6210233208874002E-4</v>
      </c>
      <c r="Z531" s="152">
        <f t="shared" si="284"/>
        <v>0.23680678692082446</v>
      </c>
      <c r="AA531" s="152">
        <f t="shared" si="284"/>
        <v>0.13066358070097508</v>
      </c>
      <c r="AB531" s="152">
        <f t="shared" si="284"/>
        <v>0</v>
      </c>
      <c r="AC531" s="152">
        <f t="shared" si="284"/>
        <v>0.24736357362201072</v>
      </c>
      <c r="AD531" s="152">
        <f t="shared" si="284"/>
        <v>0.10828762352262372</v>
      </c>
      <c r="AE531" s="152">
        <f t="shared" si="284"/>
        <v>0.25728445088727964</v>
      </c>
      <c r="AF531" s="152">
        <f t="shared" si="284"/>
        <v>0.25840117230231269</v>
      </c>
      <c r="AG531" s="152">
        <f t="shared" si="284"/>
        <v>0.23794983980876619</v>
      </c>
      <c r="AH531" s="152">
        <f t="shared" si="284"/>
        <v>0</v>
      </c>
      <c r="AI531" s="152">
        <f t="shared" si="284"/>
        <v>0.24053664058755578</v>
      </c>
      <c r="AJ531" s="152">
        <f t="shared" si="284"/>
        <v>0.45263240567876484</v>
      </c>
      <c r="AK531" s="152">
        <f t="shared" si="284"/>
        <v>0</v>
      </c>
      <c r="AL531" s="152">
        <f t="shared" si="284"/>
        <v>0</v>
      </c>
      <c r="AM531" s="152">
        <f t="shared" si="284"/>
        <v>0</v>
      </c>
      <c r="AN531" s="152">
        <f t="shared" si="284"/>
        <v>0</v>
      </c>
      <c r="AO531" s="152">
        <f t="shared" si="284"/>
        <v>0</v>
      </c>
      <c r="AP531" s="152">
        <f t="shared" si="284"/>
        <v>0</v>
      </c>
      <c r="AQ531" s="152">
        <f t="shared" si="284"/>
        <v>0</v>
      </c>
      <c r="AR531" s="152">
        <f t="shared" si="284"/>
        <v>0</v>
      </c>
      <c r="AS531" s="152">
        <f t="shared" si="284"/>
        <v>0</v>
      </c>
      <c r="AT531" s="152">
        <f t="shared" si="284"/>
        <v>0</v>
      </c>
      <c r="AU531" s="152">
        <f t="shared" si="284"/>
        <v>0</v>
      </c>
      <c r="AV531" s="152">
        <f t="shared" si="284"/>
        <v>0</v>
      </c>
      <c r="AW531" s="152">
        <f t="shared" si="284"/>
        <v>0</v>
      </c>
      <c r="AX531" s="152">
        <f t="shared" si="284"/>
        <v>0</v>
      </c>
      <c r="AY531" s="152">
        <f t="shared" si="284"/>
        <v>0</v>
      </c>
      <c r="AZ531" s="152">
        <f t="shared" si="284"/>
        <v>0</v>
      </c>
      <c r="BA531" s="152">
        <f t="shared" si="284"/>
        <v>0</v>
      </c>
      <c r="BB531" s="152">
        <f t="shared" si="284"/>
        <v>0</v>
      </c>
      <c r="BC531" s="152">
        <f t="shared" si="283"/>
        <v>0</v>
      </c>
      <c r="BD531" s="152">
        <f t="shared" si="283"/>
        <v>0</v>
      </c>
      <c r="BE531" s="152">
        <f t="shared" si="283"/>
        <v>0</v>
      </c>
      <c r="BF531" s="152">
        <f t="shared" si="283"/>
        <v>0</v>
      </c>
      <c r="BG531" s="152">
        <f t="shared" si="283"/>
        <v>0</v>
      </c>
      <c r="BH531" s="152">
        <f t="shared" si="283"/>
        <v>0</v>
      </c>
      <c r="BI531" s="152">
        <f t="shared" si="283"/>
        <v>0</v>
      </c>
      <c r="BJ531" s="152">
        <f t="shared" si="283"/>
        <v>0</v>
      </c>
      <c r="BK531" s="152">
        <f t="shared" si="283"/>
        <v>0</v>
      </c>
      <c r="BL531" s="152">
        <f t="shared" si="283"/>
        <v>0</v>
      </c>
      <c r="BM531" s="152">
        <f t="shared" si="283"/>
        <v>0</v>
      </c>
      <c r="BN531" s="152">
        <f t="shared" si="283"/>
        <v>0</v>
      </c>
      <c r="BO531" s="152">
        <f t="shared" si="283"/>
        <v>0</v>
      </c>
      <c r="BP531" s="152">
        <f t="shared" si="283"/>
        <v>0</v>
      </c>
      <c r="BQ531" s="152">
        <f t="shared" si="283"/>
        <v>0</v>
      </c>
      <c r="BR531" s="152">
        <f t="shared" si="283"/>
        <v>0</v>
      </c>
      <c r="BS531" s="152">
        <f t="shared" si="283"/>
        <v>0</v>
      </c>
      <c r="BT531" s="152">
        <f t="shared" si="283"/>
        <v>0</v>
      </c>
      <c r="BU531" s="152">
        <f t="shared" si="283"/>
        <v>0</v>
      </c>
      <c r="BV531" s="152">
        <f t="shared" si="283"/>
        <v>0</v>
      </c>
      <c r="BW531" s="152">
        <f t="shared" si="283"/>
        <v>0</v>
      </c>
      <c r="BX531" s="152">
        <f t="shared" si="283"/>
        <v>0</v>
      </c>
      <c r="BY531" s="152">
        <f t="shared" si="283"/>
        <v>0</v>
      </c>
      <c r="BZ531" s="152">
        <f t="shared" si="283"/>
        <v>0</v>
      </c>
      <c r="CA531" s="152">
        <f t="shared" si="283"/>
        <v>0</v>
      </c>
      <c r="CB531" s="152">
        <f t="shared" si="283"/>
        <v>0</v>
      </c>
      <c r="CC531" s="152">
        <f t="shared" si="283"/>
        <v>0</v>
      </c>
      <c r="CD531" s="152">
        <f t="shared" si="283"/>
        <v>0</v>
      </c>
      <c r="CE531" s="152">
        <f t="shared" si="283"/>
        <v>0</v>
      </c>
      <c r="CF531" s="152">
        <f t="shared" si="283"/>
        <v>0</v>
      </c>
      <c r="CG531" s="152">
        <f t="shared" si="284"/>
        <v>0</v>
      </c>
    </row>
    <row r="532" spans="1:85" ht="14.1" hidden="1" customHeight="1" x14ac:dyDescent="0.2">
      <c r="A532" s="138">
        <f t="shared" si="280"/>
        <v>189</v>
      </c>
      <c r="B532" s="139"/>
      <c r="C532" s="140"/>
      <c r="D532" s="141" t="str">
        <f t="shared" si="282"/>
        <v>6)</v>
      </c>
      <c r="E532" s="141" t="str">
        <f t="shared" si="282"/>
        <v>תעודות השתתפות בקרנות נאמנות</v>
      </c>
      <c r="F532" s="141"/>
      <c r="G532" s="141"/>
      <c r="H532" s="141"/>
      <c r="I532" s="142"/>
      <c r="J532" s="152">
        <f t="shared" si="281"/>
        <v>1.5674658303948916E-2</v>
      </c>
      <c r="K532" s="152">
        <f t="shared" si="281"/>
        <v>0</v>
      </c>
      <c r="L532" s="152">
        <f t="shared" si="281"/>
        <v>1.4407044723324268E-2</v>
      </c>
      <c r="M532" s="152">
        <f t="shared" si="281"/>
        <v>1.5352970680687918E-2</v>
      </c>
      <c r="N532" s="152">
        <f t="shared" si="281"/>
        <v>0</v>
      </c>
      <c r="O532" s="152">
        <f t="shared" si="281"/>
        <v>0</v>
      </c>
      <c r="P532" s="152">
        <f t="shared" si="281"/>
        <v>2.0255518887689526E-2</v>
      </c>
      <c r="Q532" s="152">
        <f t="shared" si="281"/>
        <v>1.4389900891950493E-2</v>
      </c>
      <c r="R532" s="152">
        <f t="shared" si="281"/>
        <v>0</v>
      </c>
      <c r="S532" s="152">
        <f t="shared" si="281"/>
        <v>2.6788446312083082E-2</v>
      </c>
      <c r="T532" s="152">
        <f t="shared" si="281"/>
        <v>3.6069363161243394E-2</v>
      </c>
      <c r="U532" s="152">
        <f t="shared" si="281"/>
        <v>3.1129344761017301E-2</v>
      </c>
      <c r="V532" s="152">
        <f t="shared" si="281"/>
        <v>0</v>
      </c>
      <c r="W532" s="152">
        <f t="shared" si="281"/>
        <v>3.9086931313684625E-3</v>
      </c>
      <c r="X532" s="152">
        <f t="shared" si="281"/>
        <v>2.0346530711371977E-3</v>
      </c>
      <c r="Y532" s="152">
        <f t="shared" si="281"/>
        <v>0</v>
      </c>
      <c r="Z532" s="152">
        <f t="shared" si="284"/>
        <v>0</v>
      </c>
      <c r="AA532" s="152">
        <f t="shared" si="284"/>
        <v>0</v>
      </c>
      <c r="AB532" s="152">
        <f t="shared" si="284"/>
        <v>0</v>
      </c>
      <c r="AC532" s="152">
        <f t="shared" si="284"/>
        <v>0</v>
      </c>
      <c r="AD532" s="152">
        <f t="shared" si="284"/>
        <v>0</v>
      </c>
      <c r="AE532" s="152">
        <f t="shared" si="284"/>
        <v>9.3503104711232573E-3</v>
      </c>
      <c r="AF532" s="152">
        <f t="shared" si="284"/>
        <v>8.3776704430255158E-3</v>
      </c>
      <c r="AG532" s="152">
        <f t="shared" si="284"/>
        <v>5.171857402060622E-3</v>
      </c>
      <c r="AH532" s="152">
        <f t="shared" si="284"/>
        <v>0</v>
      </c>
      <c r="AI532" s="152">
        <f t="shared" si="284"/>
        <v>1.7642030187419288E-3</v>
      </c>
      <c r="AJ532" s="152">
        <f t="shared" si="284"/>
        <v>0</v>
      </c>
      <c r="AK532" s="152">
        <f t="shared" si="284"/>
        <v>0</v>
      </c>
      <c r="AL532" s="152">
        <f t="shared" si="284"/>
        <v>0</v>
      </c>
      <c r="AM532" s="152">
        <f t="shared" si="284"/>
        <v>0</v>
      </c>
      <c r="AN532" s="152">
        <f t="shared" si="284"/>
        <v>0</v>
      </c>
      <c r="AO532" s="152">
        <f t="shared" si="284"/>
        <v>0</v>
      </c>
      <c r="AP532" s="152">
        <f t="shared" si="284"/>
        <v>0</v>
      </c>
      <c r="AQ532" s="152">
        <f t="shared" si="284"/>
        <v>0</v>
      </c>
      <c r="AR532" s="152">
        <f t="shared" si="284"/>
        <v>0</v>
      </c>
      <c r="AS532" s="152">
        <f t="shared" si="284"/>
        <v>0</v>
      </c>
      <c r="AT532" s="152">
        <f t="shared" si="284"/>
        <v>0</v>
      </c>
      <c r="AU532" s="152">
        <f t="shared" si="284"/>
        <v>0</v>
      </c>
      <c r="AV532" s="152">
        <f t="shared" si="284"/>
        <v>0</v>
      </c>
      <c r="AW532" s="152">
        <f t="shared" si="284"/>
        <v>0</v>
      </c>
      <c r="AX532" s="152">
        <f t="shared" si="284"/>
        <v>0</v>
      </c>
      <c r="AY532" s="152">
        <f t="shared" si="284"/>
        <v>0</v>
      </c>
      <c r="AZ532" s="152">
        <f t="shared" si="284"/>
        <v>0</v>
      </c>
      <c r="BA532" s="152">
        <f t="shared" si="284"/>
        <v>0</v>
      </c>
      <c r="BB532" s="152">
        <f t="shared" si="284"/>
        <v>0</v>
      </c>
      <c r="BC532" s="152">
        <f t="shared" si="283"/>
        <v>0</v>
      </c>
      <c r="BD532" s="152">
        <f t="shared" si="283"/>
        <v>0</v>
      </c>
      <c r="BE532" s="152">
        <f t="shared" si="283"/>
        <v>0</v>
      </c>
      <c r="BF532" s="152">
        <f t="shared" si="283"/>
        <v>0</v>
      </c>
      <c r="BG532" s="152">
        <f t="shared" si="283"/>
        <v>0</v>
      </c>
      <c r="BH532" s="152">
        <f t="shared" si="283"/>
        <v>0</v>
      </c>
      <c r="BI532" s="152">
        <f t="shared" si="283"/>
        <v>0</v>
      </c>
      <c r="BJ532" s="152">
        <f t="shared" si="283"/>
        <v>0</v>
      </c>
      <c r="BK532" s="152">
        <f t="shared" si="283"/>
        <v>0</v>
      </c>
      <c r="BL532" s="152">
        <f t="shared" si="283"/>
        <v>0</v>
      </c>
      <c r="BM532" s="152">
        <f t="shared" si="283"/>
        <v>0</v>
      </c>
      <c r="BN532" s="152">
        <f t="shared" si="283"/>
        <v>0</v>
      </c>
      <c r="BO532" s="152">
        <f t="shared" si="283"/>
        <v>0</v>
      </c>
      <c r="BP532" s="152">
        <f t="shared" si="283"/>
        <v>0</v>
      </c>
      <c r="BQ532" s="152">
        <f t="shared" si="283"/>
        <v>0</v>
      </c>
      <c r="BR532" s="152">
        <f t="shared" si="283"/>
        <v>0</v>
      </c>
      <c r="BS532" s="152">
        <f t="shared" si="283"/>
        <v>0</v>
      </c>
      <c r="BT532" s="152">
        <f t="shared" si="283"/>
        <v>0</v>
      </c>
      <c r="BU532" s="152">
        <f t="shared" si="283"/>
        <v>0</v>
      </c>
      <c r="BV532" s="152">
        <f t="shared" si="283"/>
        <v>0</v>
      </c>
      <c r="BW532" s="152">
        <f t="shared" si="283"/>
        <v>0</v>
      </c>
      <c r="BX532" s="152">
        <f t="shared" si="283"/>
        <v>0</v>
      </c>
      <c r="BY532" s="152">
        <f t="shared" si="283"/>
        <v>0</v>
      </c>
      <c r="BZ532" s="152">
        <f t="shared" si="283"/>
        <v>0</v>
      </c>
      <c r="CA532" s="152">
        <f t="shared" si="283"/>
        <v>0</v>
      </c>
      <c r="CB532" s="152">
        <f t="shared" si="283"/>
        <v>0</v>
      </c>
      <c r="CC532" s="152">
        <f t="shared" si="283"/>
        <v>0</v>
      </c>
      <c r="CD532" s="152">
        <f t="shared" si="283"/>
        <v>0</v>
      </c>
      <c r="CE532" s="152">
        <f t="shared" si="283"/>
        <v>0</v>
      </c>
      <c r="CF532" s="152">
        <f t="shared" si="283"/>
        <v>0</v>
      </c>
      <c r="CG532" s="152">
        <f t="shared" si="284"/>
        <v>0</v>
      </c>
    </row>
    <row r="533" spans="1:85" ht="14.1" hidden="1" customHeight="1" x14ac:dyDescent="0.2">
      <c r="A533" s="138">
        <f t="shared" si="280"/>
        <v>197</v>
      </c>
      <c r="B533" s="139"/>
      <c r="C533" s="140"/>
      <c r="D533" s="141" t="str">
        <f t="shared" si="282"/>
        <v>7)</v>
      </c>
      <c r="E533" s="141" t="str">
        <f t="shared" si="282"/>
        <v>קרנות השקעה</v>
      </c>
      <c r="F533" s="141"/>
      <c r="G533" s="141"/>
      <c r="H533" s="141"/>
      <c r="I533" s="142"/>
      <c r="J533" s="152">
        <f t="shared" si="281"/>
        <v>3.0321883630176214E-2</v>
      </c>
      <c r="K533" s="152">
        <f t="shared" si="281"/>
        <v>0</v>
      </c>
      <c r="L533" s="152">
        <f t="shared" si="281"/>
        <v>6.0288672691691657E-2</v>
      </c>
      <c r="M533" s="152">
        <f t="shared" si="281"/>
        <v>0.10027039178090302</v>
      </c>
      <c r="N533" s="152">
        <f t="shared" si="281"/>
        <v>0</v>
      </c>
      <c r="O533" s="152">
        <f t="shared" si="281"/>
        <v>0</v>
      </c>
      <c r="P533" s="152">
        <f t="shared" si="281"/>
        <v>1.7267679912859667E-2</v>
      </c>
      <c r="Q533" s="152">
        <f t="shared" si="281"/>
        <v>8.95229868659429E-2</v>
      </c>
      <c r="R533" s="152">
        <f t="shared" si="281"/>
        <v>0</v>
      </c>
      <c r="S533" s="152">
        <f t="shared" si="281"/>
        <v>0</v>
      </c>
      <c r="T533" s="152">
        <f t="shared" si="281"/>
        <v>0</v>
      </c>
      <c r="U533" s="152">
        <f t="shared" si="281"/>
        <v>1.892774692305805E-3</v>
      </c>
      <c r="V533" s="152">
        <f t="shared" si="281"/>
        <v>0</v>
      </c>
      <c r="W533" s="152">
        <f t="shared" si="281"/>
        <v>0</v>
      </c>
      <c r="X533" s="152">
        <f t="shared" si="281"/>
        <v>0</v>
      </c>
      <c r="Y533" s="152">
        <f t="shared" si="281"/>
        <v>0</v>
      </c>
      <c r="Z533" s="152">
        <f t="shared" si="284"/>
        <v>0</v>
      </c>
      <c r="AA533" s="152">
        <f t="shared" si="284"/>
        <v>0</v>
      </c>
      <c r="AB533" s="152">
        <f t="shared" si="284"/>
        <v>0</v>
      </c>
      <c r="AC533" s="152">
        <f t="shared" si="284"/>
        <v>0</v>
      </c>
      <c r="AD533" s="152">
        <f t="shared" si="284"/>
        <v>0</v>
      </c>
      <c r="AE533" s="152">
        <f t="shared" si="284"/>
        <v>5.5889124525618922E-2</v>
      </c>
      <c r="AF533" s="152">
        <f t="shared" si="284"/>
        <v>5.6180936807594416E-2</v>
      </c>
      <c r="AG533" s="152">
        <f t="shared" si="284"/>
        <v>6.1304187105468394E-2</v>
      </c>
      <c r="AH533" s="152">
        <f t="shared" si="284"/>
        <v>0</v>
      </c>
      <c r="AI533" s="152">
        <f t="shared" si="284"/>
        <v>4.1564931953598137E-2</v>
      </c>
      <c r="AJ533" s="152">
        <f t="shared" si="284"/>
        <v>0</v>
      </c>
      <c r="AK533" s="152">
        <f t="shared" si="284"/>
        <v>0</v>
      </c>
      <c r="AL533" s="152">
        <f t="shared" si="284"/>
        <v>0</v>
      </c>
      <c r="AM533" s="152">
        <f t="shared" si="284"/>
        <v>0</v>
      </c>
      <c r="AN533" s="152">
        <f t="shared" si="284"/>
        <v>0</v>
      </c>
      <c r="AO533" s="152">
        <f t="shared" si="284"/>
        <v>0</v>
      </c>
      <c r="AP533" s="152">
        <f t="shared" si="284"/>
        <v>0</v>
      </c>
      <c r="AQ533" s="152">
        <f t="shared" si="284"/>
        <v>0</v>
      </c>
      <c r="AR533" s="152">
        <f t="shared" si="284"/>
        <v>0</v>
      </c>
      <c r="AS533" s="152">
        <f t="shared" si="284"/>
        <v>0</v>
      </c>
      <c r="AT533" s="152">
        <f t="shared" si="284"/>
        <v>0</v>
      </c>
      <c r="AU533" s="152">
        <f t="shared" si="284"/>
        <v>0</v>
      </c>
      <c r="AV533" s="152">
        <f t="shared" si="284"/>
        <v>0</v>
      </c>
      <c r="AW533" s="152">
        <f t="shared" si="284"/>
        <v>0</v>
      </c>
      <c r="AX533" s="152">
        <f t="shared" si="284"/>
        <v>0</v>
      </c>
      <c r="AY533" s="152">
        <f t="shared" si="284"/>
        <v>0</v>
      </c>
      <c r="AZ533" s="152">
        <f t="shared" si="284"/>
        <v>0</v>
      </c>
      <c r="BA533" s="152">
        <f t="shared" si="284"/>
        <v>0</v>
      </c>
      <c r="BB533" s="152">
        <f t="shared" si="284"/>
        <v>0</v>
      </c>
      <c r="BC533" s="152">
        <f t="shared" si="283"/>
        <v>0</v>
      </c>
      <c r="BD533" s="152">
        <f t="shared" si="283"/>
        <v>0</v>
      </c>
      <c r="BE533" s="152">
        <f t="shared" si="283"/>
        <v>0</v>
      </c>
      <c r="BF533" s="152">
        <f t="shared" si="283"/>
        <v>0</v>
      </c>
      <c r="BG533" s="152">
        <f t="shared" si="283"/>
        <v>0</v>
      </c>
      <c r="BH533" s="152">
        <f t="shared" si="283"/>
        <v>0</v>
      </c>
      <c r="BI533" s="152">
        <f t="shared" si="283"/>
        <v>0</v>
      </c>
      <c r="BJ533" s="152">
        <f t="shared" si="283"/>
        <v>0</v>
      </c>
      <c r="BK533" s="152">
        <f t="shared" si="283"/>
        <v>0</v>
      </c>
      <c r="BL533" s="152">
        <f t="shared" si="283"/>
        <v>0</v>
      </c>
      <c r="BM533" s="152">
        <f t="shared" si="283"/>
        <v>0</v>
      </c>
      <c r="BN533" s="152">
        <f t="shared" si="283"/>
        <v>0</v>
      </c>
      <c r="BO533" s="152">
        <f t="shared" si="283"/>
        <v>0</v>
      </c>
      <c r="BP533" s="152">
        <f t="shared" si="283"/>
        <v>0</v>
      </c>
      <c r="BQ533" s="152">
        <f t="shared" si="283"/>
        <v>0</v>
      </c>
      <c r="BR533" s="152">
        <f t="shared" si="283"/>
        <v>0</v>
      </c>
      <c r="BS533" s="152">
        <f t="shared" si="283"/>
        <v>0</v>
      </c>
      <c r="BT533" s="152">
        <f t="shared" si="283"/>
        <v>0</v>
      </c>
      <c r="BU533" s="152">
        <f t="shared" si="283"/>
        <v>0</v>
      </c>
      <c r="BV533" s="152">
        <f t="shared" si="283"/>
        <v>0</v>
      </c>
      <c r="BW533" s="152">
        <f t="shared" si="283"/>
        <v>0</v>
      </c>
      <c r="BX533" s="152">
        <f t="shared" si="283"/>
        <v>0</v>
      </c>
      <c r="BY533" s="152">
        <f t="shared" si="283"/>
        <v>0</v>
      </c>
      <c r="BZ533" s="152">
        <f t="shared" si="283"/>
        <v>0</v>
      </c>
      <c r="CA533" s="152">
        <f t="shared" si="283"/>
        <v>0</v>
      </c>
      <c r="CB533" s="152">
        <f t="shared" si="283"/>
        <v>0</v>
      </c>
      <c r="CC533" s="152">
        <f t="shared" si="283"/>
        <v>0</v>
      </c>
      <c r="CD533" s="152">
        <f t="shared" si="283"/>
        <v>0</v>
      </c>
      <c r="CE533" s="152">
        <f t="shared" si="283"/>
        <v>0</v>
      </c>
      <c r="CF533" s="152">
        <f t="shared" si="283"/>
        <v>0</v>
      </c>
      <c r="CG533" s="152">
        <f t="shared" si="284"/>
        <v>0</v>
      </c>
    </row>
    <row r="534" spans="1:85" ht="14.1" hidden="1" customHeight="1" x14ac:dyDescent="0.2">
      <c r="A534" s="138">
        <f t="shared" si="280"/>
        <v>209</v>
      </c>
      <c r="B534" s="139"/>
      <c r="C534" s="140"/>
      <c r="D534" s="141" t="str">
        <f t="shared" si="282"/>
        <v>8)</v>
      </c>
      <c r="E534" s="141" t="str">
        <f t="shared" si="282"/>
        <v>כתבי אופציה (WARRANTS)</v>
      </c>
      <c r="F534" s="141"/>
      <c r="G534" s="141"/>
      <c r="H534" s="141"/>
      <c r="I534" s="142"/>
      <c r="J534" s="152">
        <f t="shared" si="281"/>
        <v>3.2784633752487124E-4</v>
      </c>
      <c r="K534" s="152">
        <f t="shared" si="281"/>
        <v>0</v>
      </c>
      <c r="L534" s="152">
        <f t="shared" si="281"/>
        <v>0</v>
      </c>
      <c r="M534" s="152">
        <f t="shared" si="281"/>
        <v>1.059674198511302E-3</v>
      </c>
      <c r="N534" s="152">
        <f t="shared" si="281"/>
        <v>0</v>
      </c>
      <c r="O534" s="152">
        <f t="shared" si="281"/>
        <v>6.1434571290226099E-5</v>
      </c>
      <c r="P534" s="152">
        <f t="shared" si="281"/>
        <v>3.9625360977891302E-4</v>
      </c>
      <c r="Q534" s="152">
        <f t="shared" si="281"/>
        <v>6.1390396492910901E-4</v>
      </c>
      <c r="R534" s="152">
        <f t="shared" si="281"/>
        <v>0</v>
      </c>
      <c r="S534" s="152">
        <f t="shared" si="281"/>
        <v>0</v>
      </c>
      <c r="T534" s="152">
        <f t="shared" si="281"/>
        <v>0</v>
      </c>
      <c r="U534" s="152">
        <f t="shared" si="281"/>
        <v>1.8690396880229157E-4</v>
      </c>
      <c r="V534" s="152">
        <f t="shared" si="281"/>
        <v>0</v>
      </c>
      <c r="W534" s="152">
        <f t="shared" si="281"/>
        <v>0</v>
      </c>
      <c r="X534" s="152">
        <f t="shared" si="281"/>
        <v>0</v>
      </c>
      <c r="Y534" s="152">
        <f t="shared" si="281"/>
        <v>1.7518346951556134E-4</v>
      </c>
      <c r="Z534" s="152">
        <f t="shared" si="284"/>
        <v>5.5918855112822852E-4</v>
      </c>
      <c r="AA534" s="152">
        <f t="shared" si="284"/>
        <v>5.2132544845522792E-4</v>
      </c>
      <c r="AB534" s="152">
        <f t="shared" si="284"/>
        <v>0</v>
      </c>
      <c r="AC534" s="152">
        <f t="shared" si="284"/>
        <v>1.3202341098534127E-4</v>
      </c>
      <c r="AD534" s="152">
        <f t="shared" si="284"/>
        <v>4.1608824957443868E-5</v>
      </c>
      <c r="AE534" s="152">
        <f t="shared" si="284"/>
        <v>2.1095188968368791E-4</v>
      </c>
      <c r="AF534" s="152">
        <f t="shared" si="284"/>
        <v>1.8910827298497369E-4</v>
      </c>
      <c r="AG534" s="152">
        <f t="shared" si="284"/>
        <v>1.4032171245900913E-4</v>
      </c>
      <c r="AH534" s="152">
        <f t="shared" si="284"/>
        <v>0</v>
      </c>
      <c r="AI534" s="152">
        <f t="shared" si="284"/>
        <v>5.4747497697183382E-5</v>
      </c>
      <c r="AJ534" s="152">
        <f t="shared" si="284"/>
        <v>0</v>
      </c>
      <c r="AK534" s="152">
        <f t="shared" si="284"/>
        <v>0</v>
      </c>
      <c r="AL534" s="152">
        <f t="shared" si="284"/>
        <v>0</v>
      </c>
      <c r="AM534" s="152">
        <f t="shared" si="284"/>
        <v>0</v>
      </c>
      <c r="AN534" s="152">
        <f t="shared" si="284"/>
        <v>0</v>
      </c>
      <c r="AO534" s="152">
        <f t="shared" si="284"/>
        <v>0</v>
      </c>
      <c r="AP534" s="152">
        <f t="shared" si="284"/>
        <v>0</v>
      </c>
      <c r="AQ534" s="152">
        <f t="shared" si="284"/>
        <v>0</v>
      </c>
      <c r="AR534" s="152">
        <f t="shared" si="284"/>
        <v>0</v>
      </c>
      <c r="AS534" s="152">
        <f t="shared" si="284"/>
        <v>0</v>
      </c>
      <c r="AT534" s="152">
        <f t="shared" si="284"/>
        <v>0</v>
      </c>
      <c r="AU534" s="152">
        <f t="shared" si="284"/>
        <v>0</v>
      </c>
      <c r="AV534" s="152">
        <f t="shared" si="284"/>
        <v>0</v>
      </c>
      <c r="AW534" s="152">
        <f t="shared" si="284"/>
        <v>0</v>
      </c>
      <c r="AX534" s="152">
        <f t="shared" si="284"/>
        <v>0</v>
      </c>
      <c r="AY534" s="152">
        <f t="shared" si="284"/>
        <v>0</v>
      </c>
      <c r="AZ534" s="152">
        <f t="shared" si="284"/>
        <v>0</v>
      </c>
      <c r="BA534" s="152">
        <f t="shared" si="284"/>
        <v>0</v>
      </c>
      <c r="BB534" s="152">
        <f t="shared" si="284"/>
        <v>0</v>
      </c>
      <c r="BC534" s="152">
        <f t="shared" si="283"/>
        <v>0</v>
      </c>
      <c r="BD534" s="152">
        <f t="shared" si="283"/>
        <v>0</v>
      </c>
      <c r="BE534" s="152">
        <f t="shared" si="283"/>
        <v>0</v>
      </c>
      <c r="BF534" s="152">
        <f t="shared" si="283"/>
        <v>0</v>
      </c>
      <c r="BG534" s="152">
        <f t="shared" si="283"/>
        <v>0</v>
      </c>
      <c r="BH534" s="152">
        <f t="shared" si="283"/>
        <v>0</v>
      </c>
      <c r="BI534" s="152">
        <f t="shared" si="283"/>
        <v>0</v>
      </c>
      <c r="BJ534" s="152">
        <f t="shared" si="283"/>
        <v>0</v>
      </c>
      <c r="BK534" s="152">
        <f t="shared" si="283"/>
        <v>0</v>
      </c>
      <c r="BL534" s="152">
        <f t="shared" si="283"/>
        <v>0</v>
      </c>
      <c r="BM534" s="152">
        <f t="shared" si="283"/>
        <v>0</v>
      </c>
      <c r="BN534" s="152">
        <f t="shared" si="283"/>
        <v>0</v>
      </c>
      <c r="BO534" s="152">
        <f t="shared" si="283"/>
        <v>0</v>
      </c>
      <c r="BP534" s="152">
        <f t="shared" si="283"/>
        <v>0</v>
      </c>
      <c r="BQ534" s="152">
        <f t="shared" si="283"/>
        <v>0</v>
      </c>
      <c r="BR534" s="152">
        <f t="shared" si="283"/>
        <v>0</v>
      </c>
      <c r="BS534" s="152">
        <f t="shared" si="283"/>
        <v>0</v>
      </c>
      <c r="BT534" s="152">
        <f t="shared" si="283"/>
        <v>0</v>
      </c>
      <c r="BU534" s="152">
        <f t="shared" si="283"/>
        <v>0</v>
      </c>
      <c r="BV534" s="152">
        <f t="shared" si="283"/>
        <v>0</v>
      </c>
      <c r="BW534" s="152">
        <f t="shared" si="283"/>
        <v>0</v>
      </c>
      <c r="BX534" s="152">
        <f t="shared" si="283"/>
        <v>0</v>
      </c>
      <c r="BY534" s="152">
        <f t="shared" si="283"/>
        <v>0</v>
      </c>
      <c r="BZ534" s="152">
        <f t="shared" si="283"/>
        <v>0</v>
      </c>
      <c r="CA534" s="152">
        <f t="shared" si="283"/>
        <v>0</v>
      </c>
      <c r="CB534" s="152">
        <f t="shared" si="283"/>
        <v>0</v>
      </c>
      <c r="CC534" s="152">
        <f t="shared" si="283"/>
        <v>0</v>
      </c>
      <c r="CD534" s="152">
        <f t="shared" si="283"/>
        <v>0</v>
      </c>
      <c r="CE534" s="152">
        <f t="shared" si="283"/>
        <v>0</v>
      </c>
      <c r="CF534" s="152">
        <f t="shared" si="283"/>
        <v>0</v>
      </c>
      <c r="CG534" s="152">
        <f t="shared" si="284"/>
        <v>0</v>
      </c>
    </row>
    <row r="535" spans="1:85" ht="14.1" hidden="1" customHeight="1" x14ac:dyDescent="0.2">
      <c r="A535" s="138">
        <f t="shared" si="280"/>
        <v>217</v>
      </c>
      <c r="B535" s="139"/>
      <c r="C535" s="140"/>
      <c r="D535" s="141" t="str">
        <f t="shared" si="282"/>
        <v>9)</v>
      </c>
      <c r="E535" s="141" t="str">
        <f t="shared" si="282"/>
        <v>חוזים עתידיים</v>
      </c>
      <c r="F535" s="141"/>
      <c r="G535" s="141"/>
      <c r="H535" s="141"/>
      <c r="I535" s="142"/>
      <c r="J535" s="152">
        <f t="shared" si="281"/>
        <v>8.2557023318461983E-3</v>
      </c>
      <c r="K535" s="152">
        <f t="shared" si="281"/>
        <v>0</v>
      </c>
      <c r="L535" s="152">
        <f t="shared" si="281"/>
        <v>5.8223572487662439E-3</v>
      </c>
      <c r="M535" s="152">
        <f t="shared" si="281"/>
        <v>6.9592593990563788E-3</v>
      </c>
      <c r="N535" s="152">
        <f t="shared" si="281"/>
        <v>0</v>
      </c>
      <c r="O535" s="152">
        <f t="shared" si="281"/>
        <v>8.0691645135344797E-4</v>
      </c>
      <c r="P535" s="152">
        <f t="shared" si="281"/>
        <v>1.1276913772442058E-2</v>
      </c>
      <c r="Q535" s="152">
        <f t="shared" si="281"/>
        <v>5.3003926012775539E-3</v>
      </c>
      <c r="R535" s="152">
        <f t="shared" si="281"/>
        <v>0</v>
      </c>
      <c r="S535" s="152">
        <f t="shared" si="281"/>
        <v>1.6917496712330867E-3</v>
      </c>
      <c r="T535" s="152">
        <f t="shared" si="281"/>
        <v>2.858615117956154E-2</v>
      </c>
      <c r="U535" s="152">
        <f t="shared" si="281"/>
        <v>1.1663782814633357E-2</v>
      </c>
      <c r="V535" s="152">
        <f t="shared" si="281"/>
        <v>0</v>
      </c>
      <c r="W535" s="152">
        <f t="shared" si="281"/>
        <v>9.6436413273607376E-4</v>
      </c>
      <c r="X535" s="152">
        <f t="shared" si="281"/>
        <v>4.3079764179650338E-4</v>
      </c>
      <c r="Y535" s="152">
        <f t="shared" si="281"/>
        <v>0</v>
      </c>
      <c r="Z535" s="152">
        <f t="shared" si="284"/>
        <v>0</v>
      </c>
      <c r="AA535" s="152">
        <f t="shared" si="284"/>
        <v>0</v>
      </c>
      <c r="AB535" s="152">
        <f t="shared" si="284"/>
        <v>0</v>
      </c>
      <c r="AC535" s="152">
        <f t="shared" si="284"/>
        <v>2.3486469726501018E-2</v>
      </c>
      <c r="AD535" s="152">
        <f t="shared" si="284"/>
        <v>8.7161235620363785E-3</v>
      </c>
      <c r="AE535" s="152">
        <f t="shared" si="284"/>
        <v>5.8752353708718882E-3</v>
      </c>
      <c r="AF535" s="152">
        <f t="shared" si="284"/>
        <v>5.2348947157706376E-3</v>
      </c>
      <c r="AG535" s="152">
        <f t="shared" si="284"/>
        <v>3.3137129782822906E-3</v>
      </c>
      <c r="AH535" s="152">
        <f t="shared" si="284"/>
        <v>0</v>
      </c>
      <c r="AI535" s="152">
        <f t="shared" si="284"/>
        <v>2.7082464085202832E-3</v>
      </c>
      <c r="AJ535" s="152">
        <f t="shared" si="284"/>
        <v>1.7863268055129016E-3</v>
      </c>
      <c r="AK535" s="152">
        <f t="shared" si="284"/>
        <v>0</v>
      </c>
      <c r="AL535" s="152">
        <f t="shared" si="284"/>
        <v>0</v>
      </c>
      <c r="AM535" s="152">
        <f t="shared" si="284"/>
        <v>0</v>
      </c>
      <c r="AN535" s="152">
        <f t="shared" si="284"/>
        <v>0</v>
      </c>
      <c r="AO535" s="152">
        <f t="shared" si="284"/>
        <v>0</v>
      </c>
      <c r="AP535" s="152">
        <f t="shared" si="284"/>
        <v>0</v>
      </c>
      <c r="AQ535" s="152">
        <f t="shared" si="284"/>
        <v>0</v>
      </c>
      <c r="AR535" s="152">
        <f t="shared" si="284"/>
        <v>0</v>
      </c>
      <c r="AS535" s="152">
        <f t="shared" si="284"/>
        <v>0</v>
      </c>
      <c r="AT535" s="152">
        <f t="shared" si="284"/>
        <v>0</v>
      </c>
      <c r="AU535" s="152">
        <f t="shared" si="284"/>
        <v>0</v>
      </c>
      <c r="AV535" s="152">
        <f t="shared" si="284"/>
        <v>0</v>
      </c>
      <c r="AW535" s="152">
        <f t="shared" si="284"/>
        <v>0</v>
      </c>
      <c r="AX535" s="152">
        <f t="shared" si="284"/>
        <v>0</v>
      </c>
      <c r="AY535" s="152">
        <f t="shared" si="284"/>
        <v>0</v>
      </c>
      <c r="AZ535" s="152">
        <f t="shared" si="284"/>
        <v>0</v>
      </c>
      <c r="BA535" s="152">
        <f t="shared" si="284"/>
        <v>0</v>
      </c>
      <c r="BB535" s="152">
        <f t="shared" si="284"/>
        <v>0</v>
      </c>
      <c r="BC535" s="152">
        <f t="shared" si="283"/>
        <v>0</v>
      </c>
      <c r="BD535" s="152">
        <f t="shared" si="283"/>
        <v>0</v>
      </c>
      <c r="BE535" s="152">
        <f t="shared" si="283"/>
        <v>0</v>
      </c>
      <c r="BF535" s="152">
        <f t="shared" si="283"/>
        <v>0</v>
      </c>
      <c r="BG535" s="152">
        <f t="shared" ref="BG535:CF542" si="285">IF(BG514=0,0,BG514/BG$503)</f>
        <v>0</v>
      </c>
      <c r="BH535" s="152">
        <f t="shared" si="285"/>
        <v>0</v>
      </c>
      <c r="BI535" s="152">
        <f t="shared" si="285"/>
        <v>0</v>
      </c>
      <c r="BJ535" s="152">
        <f t="shared" si="285"/>
        <v>0</v>
      </c>
      <c r="BK535" s="152">
        <f t="shared" si="285"/>
        <v>0</v>
      </c>
      <c r="BL535" s="152">
        <f t="shared" si="285"/>
        <v>0</v>
      </c>
      <c r="BM535" s="152">
        <f t="shared" si="285"/>
        <v>0</v>
      </c>
      <c r="BN535" s="152">
        <f t="shared" si="285"/>
        <v>0</v>
      </c>
      <c r="BO535" s="152">
        <f t="shared" si="285"/>
        <v>0</v>
      </c>
      <c r="BP535" s="152">
        <f t="shared" si="285"/>
        <v>0</v>
      </c>
      <c r="BQ535" s="152">
        <f t="shared" si="285"/>
        <v>0</v>
      </c>
      <c r="BR535" s="152">
        <f t="shared" si="285"/>
        <v>0</v>
      </c>
      <c r="BS535" s="152">
        <f t="shared" si="285"/>
        <v>0</v>
      </c>
      <c r="BT535" s="152">
        <f t="shared" si="285"/>
        <v>0</v>
      </c>
      <c r="BU535" s="152">
        <f t="shared" si="285"/>
        <v>0</v>
      </c>
      <c r="BV535" s="152">
        <f t="shared" si="285"/>
        <v>0</v>
      </c>
      <c r="BW535" s="152">
        <f t="shared" si="285"/>
        <v>0</v>
      </c>
      <c r="BX535" s="152">
        <f t="shared" si="285"/>
        <v>0</v>
      </c>
      <c r="BY535" s="152">
        <f t="shared" si="285"/>
        <v>0</v>
      </c>
      <c r="BZ535" s="152">
        <f t="shared" si="285"/>
        <v>0</v>
      </c>
      <c r="CA535" s="152">
        <f t="shared" si="285"/>
        <v>0</v>
      </c>
      <c r="CB535" s="152">
        <f t="shared" si="285"/>
        <v>0</v>
      </c>
      <c r="CC535" s="152">
        <f t="shared" si="285"/>
        <v>0</v>
      </c>
      <c r="CD535" s="152">
        <f t="shared" si="285"/>
        <v>0</v>
      </c>
      <c r="CE535" s="152">
        <f t="shared" si="285"/>
        <v>0</v>
      </c>
      <c r="CF535" s="152">
        <f t="shared" si="285"/>
        <v>0</v>
      </c>
      <c r="CG535" s="152">
        <f t="shared" si="284"/>
        <v>0</v>
      </c>
    </row>
    <row r="536" spans="1:85" ht="14.1" hidden="1" customHeight="1" x14ac:dyDescent="0.2">
      <c r="A536" s="138">
        <f t="shared" si="280"/>
        <v>234</v>
      </c>
      <c r="B536" s="139"/>
      <c r="C536" s="140"/>
      <c r="D536" s="141" t="str">
        <f t="shared" si="282"/>
        <v>10)</v>
      </c>
      <c r="E536" s="141" t="str">
        <f t="shared" si="282"/>
        <v>אופציות - (OPTIONS)</v>
      </c>
      <c r="F536" s="141"/>
      <c r="G536" s="141"/>
      <c r="H536" s="141"/>
      <c r="I536" s="142"/>
      <c r="J536" s="152">
        <f t="shared" si="281"/>
        <v>2.5704579066713535E-4</v>
      </c>
      <c r="K536" s="152">
        <f t="shared" si="281"/>
        <v>0</v>
      </c>
      <c r="L536" s="152">
        <f t="shared" si="281"/>
        <v>8.4881964316406205E-4</v>
      </c>
      <c r="M536" s="152">
        <f t="shared" si="281"/>
        <v>7.9626986699119753E-4</v>
      </c>
      <c r="N536" s="152">
        <f t="shared" si="281"/>
        <v>0</v>
      </c>
      <c r="O536" s="152">
        <f t="shared" si="281"/>
        <v>0</v>
      </c>
      <c r="P536" s="152">
        <f t="shared" si="281"/>
        <v>1.4941080897994043E-3</v>
      </c>
      <c r="Q536" s="152">
        <f t="shared" si="281"/>
        <v>7.1859502236189753E-4</v>
      </c>
      <c r="R536" s="152">
        <f t="shared" si="281"/>
        <v>0</v>
      </c>
      <c r="S536" s="152">
        <f t="shared" si="281"/>
        <v>0</v>
      </c>
      <c r="T536" s="152">
        <f t="shared" si="281"/>
        <v>0</v>
      </c>
      <c r="U536" s="152">
        <f t="shared" si="281"/>
        <v>0</v>
      </c>
      <c r="V536" s="152">
        <f t="shared" si="281"/>
        <v>0</v>
      </c>
      <c r="W536" s="152">
        <f t="shared" si="281"/>
        <v>0</v>
      </c>
      <c r="X536" s="152">
        <f t="shared" si="281"/>
        <v>0</v>
      </c>
      <c r="Y536" s="152">
        <f t="shared" si="281"/>
        <v>0</v>
      </c>
      <c r="Z536" s="152">
        <f t="shared" si="284"/>
        <v>0</v>
      </c>
      <c r="AA536" s="152">
        <f t="shared" si="284"/>
        <v>5.7901426235443337E-5</v>
      </c>
      <c r="AB536" s="152">
        <f t="shared" si="284"/>
        <v>0</v>
      </c>
      <c r="AC536" s="152">
        <f t="shared" si="284"/>
        <v>0</v>
      </c>
      <c r="AD536" s="152">
        <f t="shared" si="284"/>
        <v>0</v>
      </c>
      <c r="AE536" s="152">
        <f t="shared" si="284"/>
        <v>8.0415699184096568E-4</v>
      </c>
      <c r="AF536" s="152">
        <f t="shared" si="284"/>
        <v>7.9395654689486334E-4</v>
      </c>
      <c r="AG536" s="152">
        <f t="shared" si="284"/>
        <v>4.0274153835637681E-4</v>
      </c>
      <c r="AH536" s="152">
        <f t="shared" si="284"/>
        <v>0</v>
      </c>
      <c r="AI536" s="152">
        <f t="shared" si="284"/>
        <v>5.3413904804559679E-4</v>
      </c>
      <c r="AJ536" s="152">
        <f t="shared" si="284"/>
        <v>0</v>
      </c>
      <c r="AK536" s="152">
        <f t="shared" si="284"/>
        <v>0</v>
      </c>
      <c r="AL536" s="152">
        <f t="shared" si="284"/>
        <v>0</v>
      </c>
      <c r="AM536" s="152">
        <f t="shared" si="284"/>
        <v>0</v>
      </c>
      <c r="AN536" s="152">
        <f t="shared" si="284"/>
        <v>0</v>
      </c>
      <c r="AO536" s="152">
        <f t="shared" ref="AO536:CG542" si="286">IF(AO515=0,0,AO515/AO$503)</f>
        <v>0</v>
      </c>
      <c r="AP536" s="152">
        <f t="shared" si="286"/>
        <v>0</v>
      </c>
      <c r="AQ536" s="152">
        <f t="shared" si="286"/>
        <v>0</v>
      </c>
      <c r="AR536" s="152">
        <f t="shared" si="286"/>
        <v>0</v>
      </c>
      <c r="AS536" s="152">
        <f t="shared" si="286"/>
        <v>0</v>
      </c>
      <c r="AT536" s="152">
        <f t="shared" si="286"/>
        <v>0</v>
      </c>
      <c r="AU536" s="152">
        <f t="shared" si="286"/>
        <v>0</v>
      </c>
      <c r="AV536" s="152">
        <f t="shared" si="286"/>
        <v>0</v>
      </c>
      <c r="AW536" s="152">
        <f t="shared" si="286"/>
        <v>0</v>
      </c>
      <c r="AX536" s="152">
        <f t="shared" si="286"/>
        <v>0</v>
      </c>
      <c r="AY536" s="152">
        <f t="shared" si="286"/>
        <v>0</v>
      </c>
      <c r="AZ536" s="152">
        <f t="shared" si="286"/>
        <v>0</v>
      </c>
      <c r="BA536" s="152">
        <f t="shared" si="286"/>
        <v>0</v>
      </c>
      <c r="BB536" s="152">
        <f t="shared" si="286"/>
        <v>0</v>
      </c>
      <c r="BC536" s="152">
        <f t="shared" si="286"/>
        <v>0</v>
      </c>
      <c r="BD536" s="152">
        <f t="shared" si="286"/>
        <v>0</v>
      </c>
      <c r="BE536" s="152">
        <f t="shared" si="286"/>
        <v>0</v>
      </c>
      <c r="BF536" s="152">
        <f t="shared" si="286"/>
        <v>0</v>
      </c>
      <c r="BG536" s="152">
        <f t="shared" si="286"/>
        <v>0</v>
      </c>
      <c r="BH536" s="152">
        <f t="shared" si="286"/>
        <v>0</v>
      </c>
      <c r="BI536" s="152">
        <f t="shared" si="286"/>
        <v>0</v>
      </c>
      <c r="BJ536" s="152">
        <f t="shared" si="286"/>
        <v>0</v>
      </c>
      <c r="BK536" s="152">
        <f t="shared" si="286"/>
        <v>0</v>
      </c>
      <c r="BL536" s="152">
        <f t="shared" si="286"/>
        <v>0</v>
      </c>
      <c r="BM536" s="152">
        <f t="shared" si="286"/>
        <v>0</v>
      </c>
      <c r="BN536" s="152">
        <f t="shared" si="286"/>
        <v>0</v>
      </c>
      <c r="BO536" s="152">
        <f t="shared" si="286"/>
        <v>0</v>
      </c>
      <c r="BP536" s="152">
        <f t="shared" si="286"/>
        <v>0</v>
      </c>
      <c r="BQ536" s="152">
        <f t="shared" si="286"/>
        <v>0</v>
      </c>
      <c r="BR536" s="152">
        <f t="shared" si="286"/>
        <v>0</v>
      </c>
      <c r="BS536" s="152">
        <f t="shared" si="286"/>
        <v>0</v>
      </c>
      <c r="BT536" s="152">
        <f t="shared" si="286"/>
        <v>0</v>
      </c>
      <c r="BU536" s="152">
        <f t="shared" si="286"/>
        <v>0</v>
      </c>
      <c r="BV536" s="152">
        <f t="shared" si="286"/>
        <v>0</v>
      </c>
      <c r="BW536" s="152">
        <f t="shared" si="286"/>
        <v>0</v>
      </c>
      <c r="BX536" s="152">
        <f t="shared" si="286"/>
        <v>0</v>
      </c>
      <c r="BY536" s="152">
        <f t="shared" si="286"/>
        <v>0</v>
      </c>
      <c r="BZ536" s="152">
        <f t="shared" si="286"/>
        <v>0</v>
      </c>
      <c r="CA536" s="152">
        <f t="shared" si="286"/>
        <v>0</v>
      </c>
      <c r="CB536" s="152">
        <f t="shared" si="285"/>
        <v>0</v>
      </c>
      <c r="CC536" s="152">
        <f t="shared" si="285"/>
        <v>0</v>
      </c>
      <c r="CD536" s="152">
        <f t="shared" si="285"/>
        <v>0</v>
      </c>
      <c r="CE536" s="152">
        <f t="shared" si="285"/>
        <v>0</v>
      </c>
      <c r="CF536" s="152">
        <f t="shared" si="285"/>
        <v>0</v>
      </c>
      <c r="CG536" s="152">
        <f t="shared" si="286"/>
        <v>0</v>
      </c>
    </row>
    <row r="537" spans="1:85" ht="14.1" hidden="1" customHeight="1" x14ac:dyDescent="0.2">
      <c r="A537" s="138">
        <f t="shared" si="280"/>
        <v>280</v>
      </c>
      <c r="B537" s="139"/>
      <c r="C537" s="140"/>
      <c r="D537" s="141" t="str">
        <f t="shared" si="282"/>
        <v>11)</v>
      </c>
      <c r="E537" s="141" t="str">
        <f t="shared" si="282"/>
        <v>מוצרים מובנים</v>
      </c>
      <c r="F537" s="141"/>
      <c r="G537" s="141"/>
      <c r="H537" s="141"/>
      <c r="I537" s="142"/>
      <c r="J537" s="152">
        <f t="shared" si="281"/>
        <v>0</v>
      </c>
      <c r="K537" s="152">
        <f t="shared" si="281"/>
        <v>0</v>
      </c>
      <c r="L537" s="152">
        <f t="shared" si="281"/>
        <v>0</v>
      </c>
      <c r="M537" s="152">
        <f t="shared" si="281"/>
        <v>0</v>
      </c>
      <c r="N537" s="152">
        <f t="shared" si="281"/>
        <v>0</v>
      </c>
      <c r="O537" s="152">
        <f t="shared" si="281"/>
        <v>0</v>
      </c>
      <c r="P537" s="152">
        <f t="shared" si="281"/>
        <v>0</v>
      </c>
      <c r="Q537" s="152">
        <f t="shared" si="281"/>
        <v>0</v>
      </c>
      <c r="R537" s="152">
        <f t="shared" si="281"/>
        <v>0</v>
      </c>
      <c r="S537" s="152">
        <f t="shared" si="281"/>
        <v>0</v>
      </c>
      <c r="T537" s="152">
        <f t="shared" si="281"/>
        <v>0</v>
      </c>
      <c r="U537" s="152">
        <f t="shared" si="281"/>
        <v>0</v>
      </c>
      <c r="V537" s="152">
        <f t="shared" si="281"/>
        <v>0</v>
      </c>
      <c r="W537" s="152">
        <f t="shared" si="281"/>
        <v>0</v>
      </c>
      <c r="X537" s="152">
        <f t="shared" si="281"/>
        <v>0</v>
      </c>
      <c r="Y537" s="152">
        <f t="shared" si="281"/>
        <v>0</v>
      </c>
      <c r="Z537" s="152">
        <f t="shared" ref="Z537:CG540" si="287">IF(Z516=0,0,Z516/Z$503)</f>
        <v>0</v>
      </c>
      <c r="AA537" s="152">
        <f t="shared" si="287"/>
        <v>0</v>
      </c>
      <c r="AB537" s="152">
        <f t="shared" si="287"/>
        <v>0</v>
      </c>
      <c r="AC537" s="152">
        <f t="shared" si="287"/>
        <v>0</v>
      </c>
      <c r="AD537" s="152">
        <f t="shared" si="287"/>
        <v>0</v>
      </c>
      <c r="AE537" s="152">
        <f t="shared" si="287"/>
        <v>0</v>
      </c>
      <c r="AF537" s="152">
        <f t="shared" si="287"/>
        <v>0</v>
      </c>
      <c r="AG537" s="152">
        <f t="shared" si="287"/>
        <v>0</v>
      </c>
      <c r="AH537" s="152">
        <f t="shared" si="287"/>
        <v>0</v>
      </c>
      <c r="AI537" s="152">
        <f t="shared" si="287"/>
        <v>0</v>
      </c>
      <c r="AJ537" s="152">
        <f t="shared" si="287"/>
        <v>0</v>
      </c>
      <c r="AK537" s="152">
        <f t="shared" si="287"/>
        <v>0</v>
      </c>
      <c r="AL537" s="152">
        <f t="shared" si="287"/>
        <v>0</v>
      </c>
      <c r="AM537" s="152">
        <f t="shared" si="287"/>
        <v>0</v>
      </c>
      <c r="AN537" s="152">
        <f t="shared" si="287"/>
        <v>0</v>
      </c>
      <c r="AO537" s="152">
        <f t="shared" si="287"/>
        <v>0</v>
      </c>
      <c r="AP537" s="152">
        <f t="shared" si="287"/>
        <v>0</v>
      </c>
      <c r="AQ537" s="152">
        <f t="shared" si="287"/>
        <v>0</v>
      </c>
      <c r="AR537" s="152">
        <f t="shared" si="287"/>
        <v>0</v>
      </c>
      <c r="AS537" s="152">
        <f t="shared" si="287"/>
        <v>0</v>
      </c>
      <c r="AT537" s="152">
        <f t="shared" si="287"/>
        <v>0</v>
      </c>
      <c r="AU537" s="152">
        <f t="shared" si="287"/>
        <v>0</v>
      </c>
      <c r="AV537" s="152">
        <f t="shared" si="287"/>
        <v>0</v>
      </c>
      <c r="AW537" s="152">
        <f t="shared" si="287"/>
        <v>0</v>
      </c>
      <c r="AX537" s="152">
        <f t="shared" si="287"/>
        <v>0</v>
      </c>
      <c r="AY537" s="152">
        <f t="shared" si="287"/>
        <v>0</v>
      </c>
      <c r="AZ537" s="152">
        <f t="shared" si="287"/>
        <v>0</v>
      </c>
      <c r="BA537" s="152">
        <f t="shared" si="287"/>
        <v>0</v>
      </c>
      <c r="BB537" s="152">
        <f t="shared" si="287"/>
        <v>0</v>
      </c>
      <c r="BC537" s="152">
        <f t="shared" si="286"/>
        <v>0</v>
      </c>
      <c r="BD537" s="152">
        <f t="shared" si="286"/>
        <v>0</v>
      </c>
      <c r="BE537" s="152">
        <f t="shared" si="286"/>
        <v>0</v>
      </c>
      <c r="BF537" s="152">
        <f t="shared" si="286"/>
        <v>0</v>
      </c>
      <c r="BG537" s="152">
        <f t="shared" si="286"/>
        <v>0</v>
      </c>
      <c r="BH537" s="152">
        <f t="shared" si="286"/>
        <v>0</v>
      </c>
      <c r="BI537" s="152">
        <f t="shared" si="286"/>
        <v>0</v>
      </c>
      <c r="BJ537" s="152">
        <f t="shared" si="286"/>
        <v>0</v>
      </c>
      <c r="BK537" s="152">
        <f t="shared" si="286"/>
        <v>0</v>
      </c>
      <c r="BL537" s="152">
        <f t="shared" si="286"/>
        <v>0</v>
      </c>
      <c r="BM537" s="152">
        <f t="shared" si="286"/>
        <v>0</v>
      </c>
      <c r="BN537" s="152">
        <f t="shared" si="286"/>
        <v>0</v>
      </c>
      <c r="BO537" s="152">
        <f t="shared" si="286"/>
        <v>0</v>
      </c>
      <c r="BP537" s="152">
        <f t="shared" si="286"/>
        <v>0</v>
      </c>
      <c r="BQ537" s="152">
        <f t="shared" si="286"/>
        <v>0</v>
      </c>
      <c r="BR537" s="152">
        <f t="shared" si="286"/>
        <v>0</v>
      </c>
      <c r="BS537" s="152">
        <f t="shared" si="286"/>
        <v>0</v>
      </c>
      <c r="BT537" s="152">
        <f t="shared" si="286"/>
        <v>0</v>
      </c>
      <c r="BU537" s="152">
        <f t="shared" si="286"/>
        <v>0</v>
      </c>
      <c r="BV537" s="152">
        <f t="shared" si="286"/>
        <v>0</v>
      </c>
      <c r="BW537" s="152">
        <f t="shared" si="286"/>
        <v>0</v>
      </c>
      <c r="BX537" s="152">
        <f t="shared" si="286"/>
        <v>0</v>
      </c>
      <c r="BY537" s="152">
        <f t="shared" si="286"/>
        <v>0</v>
      </c>
      <c r="BZ537" s="152">
        <f t="shared" si="286"/>
        <v>0</v>
      </c>
      <c r="CA537" s="152">
        <f t="shared" si="286"/>
        <v>0</v>
      </c>
      <c r="CB537" s="152">
        <f t="shared" si="285"/>
        <v>0</v>
      </c>
      <c r="CC537" s="152">
        <f t="shared" si="285"/>
        <v>0</v>
      </c>
      <c r="CD537" s="152">
        <f t="shared" si="285"/>
        <v>0</v>
      </c>
      <c r="CE537" s="152">
        <f t="shared" si="285"/>
        <v>0</v>
      </c>
      <c r="CF537" s="152">
        <f t="shared" si="285"/>
        <v>0</v>
      </c>
      <c r="CG537" s="152">
        <f t="shared" si="287"/>
        <v>0</v>
      </c>
    </row>
    <row r="538" spans="1:85" ht="14.1" hidden="1" customHeight="1" x14ac:dyDescent="0.2">
      <c r="A538" s="138">
        <f t="shared" si="280"/>
        <v>392</v>
      </c>
      <c r="B538" s="139"/>
      <c r="C538" s="140" t="str">
        <f t="shared" ref="C538:D542" si="288">VLOOKUP($A538,$A$11:$M$501,C$501,0)</f>
        <v xml:space="preserve">ג. </v>
      </c>
      <c r="D538" s="141" t="str">
        <f t="shared" si="288"/>
        <v>הלוואות (למעט לחברות מוחזקות):</v>
      </c>
      <c r="E538" s="141"/>
      <c r="F538" s="141"/>
      <c r="G538" s="141"/>
      <c r="H538" s="141"/>
      <c r="I538" s="142"/>
      <c r="J538" s="152">
        <f t="shared" si="281"/>
        <v>1.5988084333517748E-2</v>
      </c>
      <c r="K538" s="152">
        <f t="shared" si="281"/>
        <v>0</v>
      </c>
      <c r="L538" s="152">
        <f t="shared" si="281"/>
        <v>2.6082460916330479E-2</v>
      </c>
      <c r="M538" s="152">
        <f t="shared" si="281"/>
        <v>4.1120727704678693E-2</v>
      </c>
      <c r="N538" s="152">
        <f t="shared" si="281"/>
        <v>0</v>
      </c>
      <c r="O538" s="152">
        <f t="shared" si="281"/>
        <v>2.859042705587923E-2</v>
      </c>
      <c r="P538" s="152">
        <f t="shared" si="281"/>
        <v>1.7127548341195821E-2</v>
      </c>
      <c r="Q538" s="152">
        <f t="shared" si="281"/>
        <v>3.0628323331798425E-2</v>
      </c>
      <c r="R538" s="152">
        <f t="shared" si="281"/>
        <v>0</v>
      </c>
      <c r="S538" s="152">
        <f t="shared" si="281"/>
        <v>2.9766352294233632E-3</v>
      </c>
      <c r="T538" s="152">
        <f t="shared" si="281"/>
        <v>0</v>
      </c>
      <c r="U538" s="152">
        <f t="shared" si="281"/>
        <v>7.3369865209322385E-3</v>
      </c>
      <c r="V538" s="152">
        <f t="shared" si="281"/>
        <v>1.0340280735110397E-3</v>
      </c>
      <c r="W538" s="152">
        <f t="shared" si="281"/>
        <v>0</v>
      </c>
      <c r="X538" s="152">
        <f t="shared" si="281"/>
        <v>2.4242017835860584E-3</v>
      </c>
      <c r="Y538" s="152">
        <f t="shared" si="281"/>
        <v>4.7360974433043471E-3</v>
      </c>
      <c r="Z538" s="152">
        <f t="shared" si="287"/>
        <v>0</v>
      </c>
      <c r="AA538" s="152">
        <f t="shared" si="287"/>
        <v>8.5818607163119856E-3</v>
      </c>
      <c r="AB538" s="152">
        <f t="shared" si="287"/>
        <v>4.7292410712605881E-3</v>
      </c>
      <c r="AC538" s="152">
        <f t="shared" si="287"/>
        <v>0</v>
      </c>
      <c r="AD538" s="152">
        <f t="shared" si="287"/>
        <v>7.784616340251879E-3</v>
      </c>
      <c r="AE538" s="152">
        <f t="shared" si="287"/>
        <v>2.6602928438637451E-2</v>
      </c>
      <c r="AF538" s="152">
        <f t="shared" si="287"/>
        <v>2.56324957294705E-2</v>
      </c>
      <c r="AG538" s="152">
        <f t="shared" si="287"/>
        <v>3.0368965091586094E-2</v>
      </c>
      <c r="AH538" s="152">
        <f t="shared" si="287"/>
        <v>0</v>
      </c>
      <c r="AI538" s="152">
        <f t="shared" si="287"/>
        <v>2.1671937341629265E-2</v>
      </c>
      <c r="AJ538" s="152">
        <f t="shared" si="287"/>
        <v>0</v>
      </c>
      <c r="AK538" s="152">
        <f t="shared" si="287"/>
        <v>0</v>
      </c>
      <c r="AL538" s="152">
        <f t="shared" si="287"/>
        <v>0</v>
      </c>
      <c r="AM538" s="152">
        <f t="shared" si="287"/>
        <v>0</v>
      </c>
      <c r="AN538" s="152">
        <f t="shared" si="287"/>
        <v>0</v>
      </c>
      <c r="AO538" s="152">
        <f t="shared" si="287"/>
        <v>0</v>
      </c>
      <c r="AP538" s="152">
        <f t="shared" si="287"/>
        <v>0</v>
      </c>
      <c r="AQ538" s="152">
        <f t="shared" si="287"/>
        <v>0</v>
      </c>
      <c r="AR538" s="152">
        <f t="shared" si="287"/>
        <v>0</v>
      </c>
      <c r="AS538" s="152">
        <f t="shared" si="287"/>
        <v>0</v>
      </c>
      <c r="AT538" s="152">
        <f t="shared" si="287"/>
        <v>0</v>
      </c>
      <c r="AU538" s="152">
        <f t="shared" si="287"/>
        <v>0</v>
      </c>
      <c r="AV538" s="152">
        <f t="shared" si="287"/>
        <v>0</v>
      </c>
      <c r="AW538" s="152">
        <f t="shared" si="287"/>
        <v>0</v>
      </c>
      <c r="AX538" s="152">
        <f t="shared" si="287"/>
        <v>0</v>
      </c>
      <c r="AY538" s="152">
        <f t="shared" si="287"/>
        <v>0</v>
      </c>
      <c r="AZ538" s="152">
        <f t="shared" si="287"/>
        <v>0</v>
      </c>
      <c r="BA538" s="152">
        <f t="shared" si="287"/>
        <v>0</v>
      </c>
      <c r="BB538" s="152">
        <f t="shared" si="287"/>
        <v>0</v>
      </c>
      <c r="BC538" s="152">
        <f t="shared" si="286"/>
        <v>0</v>
      </c>
      <c r="BD538" s="152">
        <f t="shared" si="286"/>
        <v>0</v>
      </c>
      <c r="BE538" s="152">
        <f t="shared" si="286"/>
        <v>0</v>
      </c>
      <c r="BF538" s="152">
        <f t="shared" si="286"/>
        <v>0</v>
      </c>
      <c r="BG538" s="152">
        <f t="shared" si="286"/>
        <v>0</v>
      </c>
      <c r="BH538" s="152">
        <f t="shared" si="286"/>
        <v>0</v>
      </c>
      <c r="BI538" s="152">
        <f t="shared" si="286"/>
        <v>0</v>
      </c>
      <c r="BJ538" s="152">
        <f t="shared" si="286"/>
        <v>0</v>
      </c>
      <c r="BK538" s="152">
        <f t="shared" si="286"/>
        <v>0</v>
      </c>
      <c r="BL538" s="152">
        <f t="shared" si="286"/>
        <v>0</v>
      </c>
      <c r="BM538" s="152">
        <f t="shared" si="286"/>
        <v>0</v>
      </c>
      <c r="BN538" s="152">
        <f t="shared" si="286"/>
        <v>0</v>
      </c>
      <c r="BO538" s="152">
        <f t="shared" si="286"/>
        <v>0</v>
      </c>
      <c r="BP538" s="152">
        <f t="shared" si="286"/>
        <v>0</v>
      </c>
      <c r="BQ538" s="152">
        <f t="shared" si="286"/>
        <v>0</v>
      </c>
      <c r="BR538" s="152">
        <f t="shared" si="286"/>
        <v>0</v>
      </c>
      <c r="BS538" s="152">
        <f t="shared" si="286"/>
        <v>0</v>
      </c>
      <c r="BT538" s="152">
        <f t="shared" si="286"/>
        <v>0</v>
      </c>
      <c r="BU538" s="152">
        <f t="shared" si="286"/>
        <v>0</v>
      </c>
      <c r="BV538" s="152">
        <f t="shared" si="286"/>
        <v>0</v>
      </c>
      <c r="BW538" s="152">
        <f t="shared" si="286"/>
        <v>0</v>
      </c>
      <c r="BX538" s="152">
        <f t="shared" si="286"/>
        <v>0</v>
      </c>
      <c r="BY538" s="152">
        <f t="shared" si="286"/>
        <v>0</v>
      </c>
      <c r="BZ538" s="152">
        <f t="shared" si="286"/>
        <v>0</v>
      </c>
      <c r="CA538" s="152">
        <f t="shared" si="286"/>
        <v>0</v>
      </c>
      <c r="CB538" s="152">
        <f t="shared" si="285"/>
        <v>0</v>
      </c>
      <c r="CC538" s="152">
        <f t="shared" si="285"/>
        <v>0</v>
      </c>
      <c r="CD538" s="152">
        <f t="shared" si="285"/>
        <v>0</v>
      </c>
      <c r="CE538" s="152">
        <f t="shared" si="285"/>
        <v>0</v>
      </c>
      <c r="CF538" s="152">
        <f t="shared" si="285"/>
        <v>0</v>
      </c>
      <c r="CG538" s="152">
        <f t="shared" si="287"/>
        <v>0</v>
      </c>
    </row>
    <row r="539" spans="1:85" ht="14.1" hidden="1" customHeight="1" x14ac:dyDescent="0.2">
      <c r="A539" s="138">
        <f t="shared" si="280"/>
        <v>417</v>
      </c>
      <c r="B539" s="139"/>
      <c r="C539" s="140" t="str">
        <f t="shared" si="288"/>
        <v xml:space="preserve">ד. </v>
      </c>
      <c r="D539" s="141" t="str">
        <f t="shared" si="288"/>
        <v>פיקדונות בבנקים ובמוסדות כספיים</v>
      </c>
      <c r="E539" s="141"/>
      <c r="F539" s="141"/>
      <c r="G539" s="141"/>
      <c r="H539" s="141"/>
      <c r="I539" s="142"/>
      <c r="J539" s="152">
        <f t="shared" si="281"/>
        <v>0</v>
      </c>
      <c r="K539" s="152">
        <f t="shared" si="281"/>
        <v>0</v>
      </c>
      <c r="L539" s="152">
        <f t="shared" si="281"/>
        <v>0</v>
      </c>
      <c r="M539" s="152">
        <f t="shared" si="281"/>
        <v>0</v>
      </c>
      <c r="N539" s="152">
        <f t="shared" si="281"/>
        <v>0</v>
      </c>
      <c r="O539" s="152">
        <f t="shared" si="281"/>
        <v>0</v>
      </c>
      <c r="P539" s="152">
        <f t="shared" si="281"/>
        <v>0</v>
      </c>
      <c r="Q539" s="152">
        <f t="shared" si="281"/>
        <v>0</v>
      </c>
      <c r="R539" s="152">
        <f t="shared" si="281"/>
        <v>0</v>
      </c>
      <c r="S539" s="152">
        <f t="shared" si="281"/>
        <v>0</v>
      </c>
      <c r="T539" s="152">
        <f t="shared" si="281"/>
        <v>0</v>
      </c>
      <c r="U539" s="152">
        <f t="shared" si="281"/>
        <v>0</v>
      </c>
      <c r="V539" s="152">
        <f t="shared" si="281"/>
        <v>0</v>
      </c>
      <c r="W539" s="152">
        <f t="shared" si="281"/>
        <v>0</v>
      </c>
      <c r="X539" s="152">
        <f t="shared" si="281"/>
        <v>0</v>
      </c>
      <c r="Y539" s="152">
        <f t="shared" si="281"/>
        <v>0</v>
      </c>
      <c r="Z539" s="152">
        <f t="shared" si="287"/>
        <v>0</v>
      </c>
      <c r="AA539" s="152">
        <f t="shared" si="287"/>
        <v>0</v>
      </c>
      <c r="AB539" s="152">
        <f t="shared" si="287"/>
        <v>0</v>
      </c>
      <c r="AC539" s="152">
        <f t="shared" si="287"/>
        <v>0</v>
      </c>
      <c r="AD539" s="152">
        <f t="shared" si="287"/>
        <v>0</v>
      </c>
      <c r="AE539" s="152">
        <f t="shared" si="287"/>
        <v>0</v>
      </c>
      <c r="AF539" s="152">
        <f t="shared" si="287"/>
        <v>0</v>
      </c>
      <c r="AG539" s="152">
        <f t="shared" si="287"/>
        <v>0</v>
      </c>
      <c r="AH539" s="152">
        <f t="shared" si="287"/>
        <v>0</v>
      </c>
      <c r="AI539" s="152">
        <f t="shared" si="287"/>
        <v>0</v>
      </c>
      <c r="AJ539" s="152">
        <f t="shared" si="287"/>
        <v>0</v>
      </c>
      <c r="AK539" s="152">
        <f t="shared" si="287"/>
        <v>0</v>
      </c>
      <c r="AL539" s="152">
        <f t="shared" si="287"/>
        <v>0</v>
      </c>
      <c r="AM539" s="152">
        <f t="shared" si="287"/>
        <v>0</v>
      </c>
      <c r="AN539" s="152">
        <f t="shared" si="287"/>
        <v>0</v>
      </c>
      <c r="AO539" s="152">
        <f t="shared" si="287"/>
        <v>0</v>
      </c>
      <c r="AP539" s="152">
        <f t="shared" si="287"/>
        <v>0</v>
      </c>
      <c r="AQ539" s="152">
        <f t="shared" si="287"/>
        <v>0</v>
      </c>
      <c r="AR539" s="152">
        <f t="shared" si="287"/>
        <v>0</v>
      </c>
      <c r="AS539" s="152">
        <f t="shared" si="287"/>
        <v>0</v>
      </c>
      <c r="AT539" s="152">
        <f t="shared" si="287"/>
        <v>0</v>
      </c>
      <c r="AU539" s="152">
        <f t="shared" si="287"/>
        <v>0</v>
      </c>
      <c r="AV539" s="152">
        <f t="shared" si="287"/>
        <v>0</v>
      </c>
      <c r="AW539" s="152">
        <f t="shared" si="287"/>
        <v>0</v>
      </c>
      <c r="AX539" s="152">
        <f t="shared" si="287"/>
        <v>0</v>
      </c>
      <c r="AY539" s="152">
        <f t="shared" si="287"/>
        <v>0</v>
      </c>
      <c r="AZ539" s="152">
        <f t="shared" si="287"/>
        <v>0</v>
      </c>
      <c r="BA539" s="152">
        <f t="shared" si="287"/>
        <v>0</v>
      </c>
      <c r="BB539" s="152">
        <f t="shared" si="287"/>
        <v>0</v>
      </c>
      <c r="BC539" s="152">
        <f t="shared" si="286"/>
        <v>0</v>
      </c>
      <c r="BD539" s="152">
        <f t="shared" si="286"/>
        <v>0</v>
      </c>
      <c r="BE539" s="152">
        <f t="shared" si="286"/>
        <v>0</v>
      </c>
      <c r="BF539" s="152">
        <f t="shared" si="286"/>
        <v>0</v>
      </c>
      <c r="BG539" s="152">
        <f t="shared" si="286"/>
        <v>0</v>
      </c>
      <c r="BH539" s="152">
        <f t="shared" si="286"/>
        <v>0</v>
      </c>
      <c r="BI539" s="152">
        <f t="shared" si="286"/>
        <v>0</v>
      </c>
      <c r="BJ539" s="152">
        <f t="shared" si="286"/>
        <v>0</v>
      </c>
      <c r="BK539" s="152">
        <f t="shared" si="286"/>
        <v>0</v>
      </c>
      <c r="BL539" s="152">
        <f t="shared" si="286"/>
        <v>0</v>
      </c>
      <c r="BM539" s="152">
        <f t="shared" si="286"/>
        <v>0</v>
      </c>
      <c r="BN539" s="152">
        <f t="shared" si="286"/>
        <v>0</v>
      </c>
      <c r="BO539" s="152">
        <f t="shared" si="286"/>
        <v>0</v>
      </c>
      <c r="BP539" s="152">
        <f t="shared" si="286"/>
        <v>0</v>
      </c>
      <c r="BQ539" s="152">
        <f t="shared" si="286"/>
        <v>0</v>
      </c>
      <c r="BR539" s="152">
        <f t="shared" si="286"/>
        <v>0</v>
      </c>
      <c r="BS539" s="152">
        <f t="shared" si="286"/>
        <v>0</v>
      </c>
      <c r="BT539" s="152">
        <f t="shared" si="286"/>
        <v>0</v>
      </c>
      <c r="BU539" s="152">
        <f t="shared" si="286"/>
        <v>0</v>
      </c>
      <c r="BV539" s="152">
        <f t="shared" si="286"/>
        <v>0</v>
      </c>
      <c r="BW539" s="152">
        <f t="shared" si="286"/>
        <v>0</v>
      </c>
      <c r="BX539" s="152">
        <f t="shared" si="286"/>
        <v>0</v>
      </c>
      <c r="BY539" s="152">
        <f t="shared" si="286"/>
        <v>0</v>
      </c>
      <c r="BZ539" s="152">
        <f t="shared" si="286"/>
        <v>0</v>
      </c>
      <c r="CA539" s="152">
        <f t="shared" si="286"/>
        <v>0</v>
      </c>
      <c r="CB539" s="152">
        <f t="shared" si="285"/>
        <v>0</v>
      </c>
      <c r="CC539" s="152">
        <f t="shared" si="285"/>
        <v>0</v>
      </c>
      <c r="CD539" s="152">
        <f t="shared" si="285"/>
        <v>0</v>
      </c>
      <c r="CE539" s="152">
        <f t="shared" si="285"/>
        <v>0</v>
      </c>
      <c r="CF539" s="152">
        <f t="shared" si="285"/>
        <v>0</v>
      </c>
      <c r="CG539" s="152">
        <f t="shared" si="287"/>
        <v>0</v>
      </c>
    </row>
    <row r="540" spans="1:85" ht="14.1" hidden="1" customHeight="1" x14ac:dyDescent="0.2">
      <c r="A540" s="138">
        <f t="shared" si="280"/>
        <v>454</v>
      </c>
      <c r="B540" s="139"/>
      <c r="C540" s="140" t="str">
        <f t="shared" si="288"/>
        <v>ה.</v>
      </c>
      <c r="D540" s="141" t="str">
        <f t="shared" si="288"/>
        <v>השקעות בחברות מוחזקות:</v>
      </c>
      <c r="E540" s="141"/>
      <c r="F540" s="141"/>
      <c r="G540" s="141"/>
      <c r="H540" s="141"/>
      <c r="I540" s="142"/>
      <c r="J540" s="152">
        <f t="shared" si="281"/>
        <v>0</v>
      </c>
      <c r="K540" s="152">
        <f t="shared" si="281"/>
        <v>0</v>
      </c>
      <c r="L540" s="152">
        <f t="shared" si="281"/>
        <v>0</v>
      </c>
      <c r="M540" s="152">
        <f t="shared" si="281"/>
        <v>0</v>
      </c>
      <c r="N540" s="152">
        <f t="shared" si="281"/>
        <v>0</v>
      </c>
      <c r="O540" s="152">
        <f t="shared" si="281"/>
        <v>0</v>
      </c>
      <c r="P540" s="152">
        <f t="shared" si="281"/>
        <v>0</v>
      </c>
      <c r="Q540" s="152">
        <f t="shared" si="281"/>
        <v>0</v>
      </c>
      <c r="R540" s="152">
        <f t="shared" si="281"/>
        <v>0</v>
      </c>
      <c r="S540" s="152">
        <f t="shared" si="281"/>
        <v>0</v>
      </c>
      <c r="T540" s="152">
        <f t="shared" si="281"/>
        <v>0</v>
      </c>
      <c r="U540" s="152">
        <f t="shared" si="281"/>
        <v>0</v>
      </c>
      <c r="V540" s="152">
        <f t="shared" si="281"/>
        <v>0</v>
      </c>
      <c r="W540" s="152">
        <f t="shared" si="281"/>
        <v>0</v>
      </c>
      <c r="X540" s="152">
        <f t="shared" si="281"/>
        <v>0</v>
      </c>
      <c r="Y540" s="152">
        <f t="shared" si="281"/>
        <v>0</v>
      </c>
      <c r="Z540" s="152">
        <f t="shared" si="287"/>
        <v>0</v>
      </c>
      <c r="AA540" s="152">
        <f t="shared" si="287"/>
        <v>0</v>
      </c>
      <c r="AB540" s="152">
        <f t="shared" si="287"/>
        <v>0</v>
      </c>
      <c r="AC540" s="152">
        <f t="shared" si="287"/>
        <v>0</v>
      </c>
      <c r="AD540" s="152">
        <f t="shared" si="287"/>
        <v>0</v>
      </c>
      <c r="AE540" s="152">
        <f t="shared" si="287"/>
        <v>0</v>
      </c>
      <c r="AF540" s="152">
        <f t="shared" si="287"/>
        <v>0</v>
      </c>
      <c r="AG540" s="152">
        <f t="shared" si="287"/>
        <v>0</v>
      </c>
      <c r="AH540" s="152">
        <f t="shared" si="287"/>
        <v>0</v>
      </c>
      <c r="AI540" s="152">
        <f t="shared" si="287"/>
        <v>0</v>
      </c>
      <c r="AJ540" s="152">
        <f t="shared" si="287"/>
        <v>0</v>
      </c>
      <c r="AK540" s="152">
        <f t="shared" si="287"/>
        <v>0</v>
      </c>
      <c r="AL540" s="152">
        <f t="shared" si="287"/>
        <v>0</v>
      </c>
      <c r="AM540" s="152">
        <f t="shared" si="287"/>
        <v>0</v>
      </c>
      <c r="AN540" s="152">
        <f t="shared" si="287"/>
        <v>0</v>
      </c>
      <c r="AO540" s="152">
        <f t="shared" si="287"/>
        <v>0</v>
      </c>
      <c r="AP540" s="152">
        <f t="shared" si="287"/>
        <v>0</v>
      </c>
      <c r="AQ540" s="152">
        <f t="shared" si="287"/>
        <v>0</v>
      </c>
      <c r="AR540" s="152">
        <f t="shared" si="287"/>
        <v>0</v>
      </c>
      <c r="AS540" s="152">
        <f t="shared" si="287"/>
        <v>0</v>
      </c>
      <c r="AT540" s="152">
        <f t="shared" si="287"/>
        <v>0</v>
      </c>
      <c r="AU540" s="152">
        <f t="shared" si="287"/>
        <v>0</v>
      </c>
      <c r="AV540" s="152">
        <f t="shared" si="287"/>
        <v>0</v>
      </c>
      <c r="AW540" s="152">
        <f t="shared" si="287"/>
        <v>0</v>
      </c>
      <c r="AX540" s="152">
        <f t="shared" si="287"/>
        <v>0</v>
      </c>
      <c r="AY540" s="152">
        <f t="shared" si="287"/>
        <v>0</v>
      </c>
      <c r="AZ540" s="152">
        <f t="shared" si="287"/>
        <v>0</v>
      </c>
      <c r="BA540" s="152">
        <f t="shared" si="287"/>
        <v>0</v>
      </c>
      <c r="BB540" s="152">
        <f t="shared" si="287"/>
        <v>0</v>
      </c>
      <c r="BC540" s="152">
        <f t="shared" si="286"/>
        <v>0</v>
      </c>
      <c r="BD540" s="152">
        <f t="shared" si="286"/>
        <v>0</v>
      </c>
      <c r="BE540" s="152">
        <f t="shared" si="286"/>
        <v>0</v>
      </c>
      <c r="BF540" s="152">
        <f t="shared" si="286"/>
        <v>0</v>
      </c>
      <c r="BG540" s="152">
        <f t="shared" si="286"/>
        <v>0</v>
      </c>
      <c r="BH540" s="152">
        <f t="shared" si="286"/>
        <v>0</v>
      </c>
      <c r="BI540" s="152">
        <f t="shared" si="286"/>
        <v>0</v>
      </c>
      <c r="BJ540" s="152">
        <f t="shared" si="286"/>
        <v>0</v>
      </c>
      <c r="BK540" s="152">
        <f t="shared" si="286"/>
        <v>0</v>
      </c>
      <c r="BL540" s="152">
        <f t="shared" si="286"/>
        <v>0</v>
      </c>
      <c r="BM540" s="152">
        <f t="shared" si="286"/>
        <v>0</v>
      </c>
      <c r="BN540" s="152">
        <f t="shared" si="286"/>
        <v>0</v>
      </c>
      <c r="BO540" s="152">
        <f t="shared" si="286"/>
        <v>0</v>
      </c>
      <c r="BP540" s="152">
        <f t="shared" si="286"/>
        <v>0</v>
      </c>
      <c r="BQ540" s="152">
        <f t="shared" si="286"/>
        <v>0</v>
      </c>
      <c r="BR540" s="152">
        <f t="shared" si="286"/>
        <v>0</v>
      </c>
      <c r="BS540" s="152">
        <f t="shared" si="286"/>
        <v>0</v>
      </c>
      <c r="BT540" s="152">
        <f t="shared" si="286"/>
        <v>0</v>
      </c>
      <c r="BU540" s="152">
        <f t="shared" si="286"/>
        <v>0</v>
      </c>
      <c r="BV540" s="152">
        <f t="shared" si="286"/>
        <v>0</v>
      </c>
      <c r="BW540" s="152">
        <f t="shared" si="286"/>
        <v>0</v>
      </c>
      <c r="BX540" s="152">
        <f t="shared" si="286"/>
        <v>0</v>
      </c>
      <c r="BY540" s="152">
        <f t="shared" si="286"/>
        <v>0</v>
      </c>
      <c r="BZ540" s="152">
        <f t="shared" si="286"/>
        <v>0</v>
      </c>
      <c r="CA540" s="152">
        <f t="shared" si="286"/>
        <v>0</v>
      </c>
      <c r="CB540" s="152">
        <f t="shared" si="285"/>
        <v>0</v>
      </c>
      <c r="CC540" s="152">
        <f t="shared" si="285"/>
        <v>0</v>
      </c>
      <c r="CD540" s="152">
        <f t="shared" si="285"/>
        <v>0</v>
      </c>
      <c r="CE540" s="152">
        <f t="shared" si="285"/>
        <v>0</v>
      </c>
      <c r="CF540" s="152">
        <f t="shared" si="285"/>
        <v>0</v>
      </c>
      <c r="CG540" s="152">
        <f t="shared" si="287"/>
        <v>0</v>
      </c>
    </row>
    <row r="541" spans="1:85" ht="14.1" hidden="1" customHeight="1" x14ac:dyDescent="0.2">
      <c r="A541" s="138">
        <f t="shared" si="280"/>
        <v>486</v>
      </c>
      <c r="B541" s="139"/>
      <c r="C541" s="140" t="str">
        <f t="shared" si="288"/>
        <v>ו.</v>
      </c>
      <c r="D541" s="141" t="str">
        <f t="shared" si="288"/>
        <v>זכויות במקרקעין</v>
      </c>
      <c r="E541" s="141"/>
      <c r="F541" s="141"/>
      <c r="G541" s="141"/>
      <c r="H541" s="141"/>
      <c r="I541" s="142"/>
      <c r="J541" s="152">
        <f>IF(J520=0,0,J520/J$503)</f>
        <v>1.1520730647207747E-2</v>
      </c>
      <c r="K541" s="152">
        <f>IF(K520=0,0,K520/K$503)</f>
        <v>0</v>
      </c>
      <c r="L541" s="152">
        <f t="shared" ref="L541:CG542" si="289">IF(L520=0,0,L520/L$503)</f>
        <v>0</v>
      </c>
      <c r="M541" s="152">
        <f t="shared" si="289"/>
        <v>4.3078054764175151E-2</v>
      </c>
      <c r="N541" s="152">
        <f t="shared" si="289"/>
        <v>0</v>
      </c>
      <c r="O541" s="152">
        <f t="shared" si="289"/>
        <v>0</v>
      </c>
      <c r="P541" s="152">
        <f t="shared" si="289"/>
        <v>0</v>
      </c>
      <c r="Q541" s="152">
        <f t="shared" si="289"/>
        <v>3.6428700485024661E-2</v>
      </c>
      <c r="R541" s="152">
        <f t="shared" si="289"/>
        <v>0</v>
      </c>
      <c r="S541" s="152">
        <f t="shared" si="289"/>
        <v>0</v>
      </c>
      <c r="T541" s="152">
        <f t="shared" si="289"/>
        <v>0</v>
      </c>
      <c r="U541" s="152">
        <f t="shared" si="289"/>
        <v>0</v>
      </c>
      <c r="V541" s="152">
        <f t="shared" si="289"/>
        <v>0</v>
      </c>
      <c r="W541" s="152">
        <f t="shared" si="289"/>
        <v>0</v>
      </c>
      <c r="X541" s="152">
        <f t="shared" si="289"/>
        <v>0</v>
      </c>
      <c r="Y541" s="152">
        <f t="shared" si="289"/>
        <v>0</v>
      </c>
      <c r="Z541" s="152">
        <f t="shared" si="289"/>
        <v>0</v>
      </c>
      <c r="AA541" s="152">
        <f t="shared" si="289"/>
        <v>0</v>
      </c>
      <c r="AB541" s="152">
        <f t="shared" si="289"/>
        <v>0</v>
      </c>
      <c r="AC541" s="152">
        <f t="shared" si="289"/>
        <v>0</v>
      </c>
      <c r="AD541" s="152">
        <f t="shared" si="289"/>
        <v>0</v>
      </c>
      <c r="AE541" s="152">
        <f t="shared" si="289"/>
        <v>0</v>
      </c>
      <c r="AF541" s="152">
        <f t="shared" si="289"/>
        <v>0</v>
      </c>
      <c r="AG541" s="152">
        <f t="shared" si="289"/>
        <v>0</v>
      </c>
      <c r="AH541" s="152">
        <f t="shared" si="289"/>
        <v>0</v>
      </c>
      <c r="AI541" s="152">
        <f t="shared" si="289"/>
        <v>0</v>
      </c>
      <c r="AJ541" s="152">
        <f t="shared" si="289"/>
        <v>0</v>
      </c>
      <c r="AK541" s="152">
        <f t="shared" si="289"/>
        <v>0</v>
      </c>
      <c r="AL541" s="152">
        <f t="shared" si="289"/>
        <v>0</v>
      </c>
      <c r="AM541" s="152">
        <f t="shared" si="289"/>
        <v>0</v>
      </c>
      <c r="AN541" s="152">
        <f t="shared" si="289"/>
        <v>0</v>
      </c>
      <c r="AO541" s="152">
        <f t="shared" si="289"/>
        <v>0</v>
      </c>
      <c r="AP541" s="152">
        <f t="shared" si="289"/>
        <v>0</v>
      </c>
      <c r="AQ541" s="152">
        <f t="shared" si="289"/>
        <v>0</v>
      </c>
      <c r="AR541" s="152">
        <f t="shared" si="289"/>
        <v>0</v>
      </c>
      <c r="AS541" s="152">
        <f t="shared" si="289"/>
        <v>0</v>
      </c>
      <c r="AT541" s="152">
        <f t="shared" si="289"/>
        <v>0</v>
      </c>
      <c r="AU541" s="152">
        <f t="shared" si="289"/>
        <v>0</v>
      </c>
      <c r="AV541" s="152">
        <f t="shared" si="289"/>
        <v>0</v>
      </c>
      <c r="AW541" s="152">
        <f t="shared" si="289"/>
        <v>0</v>
      </c>
      <c r="AX541" s="152">
        <f t="shared" si="289"/>
        <v>0</v>
      </c>
      <c r="AY541" s="152">
        <f t="shared" si="289"/>
        <v>0</v>
      </c>
      <c r="AZ541" s="152">
        <f t="shared" si="289"/>
        <v>0</v>
      </c>
      <c r="BA541" s="152">
        <f t="shared" si="289"/>
        <v>0</v>
      </c>
      <c r="BB541" s="152">
        <f t="shared" si="289"/>
        <v>0</v>
      </c>
      <c r="BC541" s="152">
        <f t="shared" si="286"/>
        <v>0</v>
      </c>
      <c r="BD541" s="152">
        <f t="shared" si="286"/>
        <v>0</v>
      </c>
      <c r="BE541" s="152">
        <f t="shared" si="286"/>
        <v>0</v>
      </c>
      <c r="BF541" s="152">
        <f t="shared" si="286"/>
        <v>0</v>
      </c>
      <c r="BG541" s="152">
        <f t="shared" si="286"/>
        <v>0</v>
      </c>
      <c r="BH541" s="152">
        <f t="shared" si="286"/>
        <v>0</v>
      </c>
      <c r="BI541" s="152">
        <f t="shared" si="286"/>
        <v>0</v>
      </c>
      <c r="BJ541" s="152">
        <f t="shared" si="286"/>
        <v>0</v>
      </c>
      <c r="BK541" s="152">
        <f t="shared" si="286"/>
        <v>0</v>
      </c>
      <c r="BL541" s="152">
        <f t="shared" si="286"/>
        <v>0</v>
      </c>
      <c r="BM541" s="152">
        <f t="shared" si="286"/>
        <v>0</v>
      </c>
      <c r="BN541" s="152">
        <f t="shared" si="286"/>
        <v>0</v>
      </c>
      <c r="BO541" s="152">
        <f t="shared" si="286"/>
        <v>0</v>
      </c>
      <c r="BP541" s="152">
        <f t="shared" si="286"/>
        <v>0</v>
      </c>
      <c r="BQ541" s="152">
        <f t="shared" si="286"/>
        <v>0</v>
      </c>
      <c r="BR541" s="152">
        <f t="shared" si="286"/>
        <v>0</v>
      </c>
      <c r="BS541" s="152">
        <f t="shared" si="286"/>
        <v>0</v>
      </c>
      <c r="BT541" s="152">
        <f t="shared" si="286"/>
        <v>0</v>
      </c>
      <c r="BU541" s="152">
        <f t="shared" si="286"/>
        <v>0</v>
      </c>
      <c r="BV541" s="152">
        <f t="shared" si="286"/>
        <v>0</v>
      </c>
      <c r="BW541" s="152">
        <f t="shared" si="286"/>
        <v>0</v>
      </c>
      <c r="BX541" s="152">
        <f t="shared" si="286"/>
        <v>0</v>
      </c>
      <c r="BY541" s="152">
        <f t="shared" si="286"/>
        <v>0</v>
      </c>
      <c r="BZ541" s="152">
        <f t="shared" si="286"/>
        <v>0</v>
      </c>
      <c r="CA541" s="152">
        <f t="shared" si="286"/>
        <v>0</v>
      </c>
      <c r="CB541" s="152">
        <f t="shared" si="285"/>
        <v>0</v>
      </c>
      <c r="CC541" s="152">
        <f t="shared" si="285"/>
        <v>0</v>
      </c>
      <c r="CD541" s="152">
        <f t="shared" si="285"/>
        <v>0</v>
      </c>
      <c r="CE541" s="152">
        <f t="shared" si="285"/>
        <v>0</v>
      </c>
      <c r="CF541" s="152">
        <f t="shared" si="285"/>
        <v>0</v>
      </c>
      <c r="CG541" s="152">
        <f t="shared" si="289"/>
        <v>0</v>
      </c>
    </row>
    <row r="542" spans="1:85" ht="14.1" hidden="1" customHeight="1" x14ac:dyDescent="0.2">
      <c r="A542" s="144">
        <f t="shared" si="280"/>
        <v>494</v>
      </c>
      <c r="B542" s="145"/>
      <c r="C542" s="146" t="str">
        <f t="shared" si="288"/>
        <v>ז.</v>
      </c>
      <c r="D542" s="147" t="str">
        <f t="shared" si="288"/>
        <v>השקעות אחרות</v>
      </c>
      <c r="E542" s="147"/>
      <c r="F542" s="147"/>
      <c r="G542" s="147"/>
      <c r="H542" s="147"/>
      <c r="I542" s="148"/>
      <c r="J542" s="154">
        <f>IF(J521=0,0,J521/J$503)</f>
        <v>0</v>
      </c>
      <c r="K542" s="155">
        <f>IF(K521=0,0,K521/K$503)</f>
        <v>0</v>
      </c>
      <c r="L542" s="155">
        <f t="shared" si="289"/>
        <v>0</v>
      </c>
      <c r="M542" s="155">
        <f t="shared" si="289"/>
        <v>0</v>
      </c>
      <c r="N542" s="155">
        <f t="shared" si="289"/>
        <v>0</v>
      </c>
      <c r="O542" s="155">
        <f t="shared" si="289"/>
        <v>0</v>
      </c>
      <c r="P542" s="155">
        <f t="shared" si="289"/>
        <v>0</v>
      </c>
      <c r="Q542" s="155">
        <f t="shared" si="289"/>
        <v>0</v>
      </c>
      <c r="R542" s="155">
        <f t="shared" si="289"/>
        <v>0</v>
      </c>
      <c r="S542" s="155">
        <f t="shared" si="289"/>
        <v>0</v>
      </c>
      <c r="T542" s="155">
        <f t="shared" si="289"/>
        <v>0</v>
      </c>
      <c r="U542" s="155">
        <f t="shared" si="289"/>
        <v>0</v>
      </c>
      <c r="V542" s="155">
        <f t="shared" si="289"/>
        <v>0</v>
      </c>
      <c r="W542" s="155">
        <f t="shared" si="289"/>
        <v>0</v>
      </c>
      <c r="X542" s="155">
        <f t="shared" si="289"/>
        <v>0</v>
      </c>
      <c r="Y542" s="155">
        <f t="shared" si="289"/>
        <v>0</v>
      </c>
      <c r="Z542" s="155">
        <f t="shared" si="289"/>
        <v>0</v>
      </c>
      <c r="AA542" s="155">
        <f t="shared" si="289"/>
        <v>0</v>
      </c>
      <c r="AB542" s="155">
        <f t="shared" si="289"/>
        <v>0</v>
      </c>
      <c r="AC542" s="155">
        <f t="shared" si="289"/>
        <v>0</v>
      </c>
      <c r="AD542" s="155">
        <f t="shared" si="289"/>
        <v>0</v>
      </c>
      <c r="AE542" s="155">
        <f t="shared" si="289"/>
        <v>0</v>
      </c>
      <c r="AF542" s="155">
        <f t="shared" si="289"/>
        <v>0</v>
      </c>
      <c r="AG542" s="155">
        <f t="shared" si="289"/>
        <v>0</v>
      </c>
      <c r="AH542" s="155">
        <f t="shared" si="289"/>
        <v>0</v>
      </c>
      <c r="AI542" s="155">
        <f t="shared" si="289"/>
        <v>0</v>
      </c>
      <c r="AJ542" s="155">
        <f t="shared" si="289"/>
        <v>0</v>
      </c>
      <c r="AK542" s="155">
        <f t="shared" si="289"/>
        <v>0</v>
      </c>
      <c r="AL542" s="155">
        <f t="shared" si="289"/>
        <v>0</v>
      </c>
      <c r="AM542" s="155">
        <f t="shared" si="289"/>
        <v>0</v>
      </c>
      <c r="AN542" s="155">
        <f t="shared" si="289"/>
        <v>0</v>
      </c>
      <c r="AO542" s="155">
        <f t="shared" si="289"/>
        <v>0</v>
      </c>
      <c r="AP542" s="155">
        <f t="shared" si="289"/>
        <v>0</v>
      </c>
      <c r="AQ542" s="155">
        <f t="shared" si="289"/>
        <v>0</v>
      </c>
      <c r="AR542" s="155">
        <f t="shared" si="289"/>
        <v>0</v>
      </c>
      <c r="AS542" s="155">
        <f t="shared" si="289"/>
        <v>0</v>
      </c>
      <c r="AT542" s="155">
        <f t="shared" si="289"/>
        <v>0</v>
      </c>
      <c r="AU542" s="155">
        <f t="shared" si="289"/>
        <v>0</v>
      </c>
      <c r="AV542" s="155">
        <f t="shared" si="289"/>
        <v>0</v>
      </c>
      <c r="AW542" s="155">
        <f t="shared" si="289"/>
        <v>0</v>
      </c>
      <c r="AX542" s="155">
        <f t="shared" si="289"/>
        <v>0</v>
      </c>
      <c r="AY542" s="155">
        <f t="shared" si="289"/>
        <v>0</v>
      </c>
      <c r="AZ542" s="155">
        <f t="shared" si="289"/>
        <v>0</v>
      </c>
      <c r="BA542" s="155">
        <f t="shared" si="289"/>
        <v>0</v>
      </c>
      <c r="BB542" s="155">
        <f t="shared" si="289"/>
        <v>0</v>
      </c>
      <c r="BC542" s="155">
        <f t="shared" si="286"/>
        <v>0</v>
      </c>
      <c r="BD542" s="155">
        <f t="shared" si="286"/>
        <v>0</v>
      </c>
      <c r="BE542" s="155">
        <f t="shared" si="286"/>
        <v>0</v>
      </c>
      <c r="BF542" s="155">
        <f t="shared" si="286"/>
        <v>0</v>
      </c>
      <c r="BG542" s="155">
        <f t="shared" si="286"/>
        <v>0</v>
      </c>
      <c r="BH542" s="155">
        <f t="shared" si="286"/>
        <v>0</v>
      </c>
      <c r="BI542" s="155">
        <f t="shared" si="286"/>
        <v>0</v>
      </c>
      <c r="BJ542" s="155">
        <f t="shared" si="286"/>
        <v>0</v>
      </c>
      <c r="BK542" s="155">
        <f t="shared" si="286"/>
        <v>0</v>
      </c>
      <c r="BL542" s="155">
        <f t="shared" si="286"/>
        <v>0</v>
      </c>
      <c r="BM542" s="155">
        <f t="shared" si="286"/>
        <v>0</v>
      </c>
      <c r="BN542" s="155">
        <f t="shared" si="286"/>
        <v>0</v>
      </c>
      <c r="BO542" s="155">
        <f t="shared" si="286"/>
        <v>0</v>
      </c>
      <c r="BP542" s="155">
        <f t="shared" si="286"/>
        <v>0</v>
      </c>
      <c r="BQ542" s="155">
        <f t="shared" si="286"/>
        <v>0</v>
      </c>
      <c r="BR542" s="155">
        <f t="shared" si="286"/>
        <v>0</v>
      </c>
      <c r="BS542" s="155">
        <f t="shared" si="286"/>
        <v>0</v>
      </c>
      <c r="BT542" s="155">
        <f t="shared" si="286"/>
        <v>0</v>
      </c>
      <c r="BU542" s="155">
        <f t="shared" si="286"/>
        <v>0</v>
      </c>
      <c r="BV542" s="155">
        <f t="shared" si="286"/>
        <v>0</v>
      </c>
      <c r="BW542" s="155">
        <f t="shared" si="286"/>
        <v>0</v>
      </c>
      <c r="BX542" s="155">
        <f t="shared" si="286"/>
        <v>0</v>
      </c>
      <c r="BY542" s="155">
        <f t="shared" si="286"/>
        <v>0</v>
      </c>
      <c r="BZ542" s="155">
        <f t="shared" si="286"/>
        <v>0</v>
      </c>
      <c r="CA542" s="155">
        <f t="shared" si="286"/>
        <v>0</v>
      </c>
      <c r="CB542" s="155">
        <f t="shared" si="285"/>
        <v>0</v>
      </c>
      <c r="CC542" s="155">
        <f t="shared" si="285"/>
        <v>0</v>
      </c>
      <c r="CD542" s="155">
        <f t="shared" si="285"/>
        <v>0</v>
      </c>
      <c r="CE542" s="155">
        <f t="shared" si="285"/>
        <v>0</v>
      </c>
      <c r="CF542" s="155">
        <f t="shared" si="285"/>
        <v>0</v>
      </c>
      <c r="CG542" s="155">
        <f t="shared" si="289"/>
        <v>0</v>
      </c>
    </row>
    <row r="543" spans="1:85" ht="14.1" hidden="1" customHeight="1" x14ac:dyDescent="0.2">
      <c r="J543" s="40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  <c r="BU543" s="158"/>
      <c r="BV543" s="158"/>
      <c r="BW543" s="158"/>
      <c r="BX543" s="158"/>
      <c r="BY543" s="158"/>
      <c r="BZ543" s="158"/>
      <c r="CA543" s="158"/>
      <c r="CB543" s="158"/>
      <c r="CC543" s="158"/>
      <c r="CD543" s="158"/>
      <c r="CE543" s="158"/>
      <c r="CF543" s="158"/>
      <c r="CG543" s="158"/>
    </row>
    <row r="544" spans="1:85" ht="14.1" hidden="1" customHeight="1" x14ac:dyDescent="0.2">
      <c r="J544" s="40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</row>
    <row r="545" spans="10:85" ht="14.1" hidden="1" customHeight="1" x14ac:dyDescent="0.2">
      <c r="J545" s="40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8"/>
      <c r="CC545" s="158"/>
      <c r="CD545" s="158"/>
      <c r="CE545" s="158"/>
      <c r="CF545" s="158"/>
      <c r="CG545" s="158"/>
    </row>
    <row r="546" spans="10:85" ht="14.1" hidden="1" customHeight="1" x14ac:dyDescent="0.2">
      <c r="J546" s="40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</row>
    <row r="547" spans="10:85" ht="14.1" hidden="1" customHeight="1" x14ac:dyDescent="0.2">
      <c r="J547" s="40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  <c r="BU547" s="158"/>
      <c r="BV547" s="158"/>
      <c r="BW547" s="158"/>
      <c r="BX547" s="158"/>
      <c r="BY547" s="158"/>
      <c r="BZ547" s="158"/>
      <c r="CA547" s="158"/>
      <c r="CB547" s="158"/>
      <c r="CC547" s="158"/>
      <c r="CD547" s="158"/>
      <c r="CE547" s="158"/>
      <c r="CF547" s="158"/>
      <c r="CG547" s="158"/>
    </row>
    <row r="548" spans="10:85" ht="14.1" hidden="1" customHeight="1" x14ac:dyDescent="0.2">
      <c r="J548" s="4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  <c r="BU548" s="158"/>
      <c r="BV548" s="158"/>
      <c r="BW548" s="158"/>
      <c r="BX548" s="158"/>
      <c r="BY548" s="158"/>
      <c r="BZ548" s="158"/>
      <c r="CA548" s="158"/>
      <c r="CB548" s="158"/>
      <c r="CC548" s="158"/>
      <c r="CD548" s="158"/>
      <c r="CE548" s="158"/>
      <c r="CF548" s="158"/>
      <c r="CG548" s="158"/>
    </row>
    <row r="549" spans="10:85" ht="14.1" hidden="1" customHeight="1" x14ac:dyDescent="0.2">
      <c r="J549" s="40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  <c r="BU549" s="158"/>
      <c r="BV549" s="158"/>
      <c r="BW549" s="158"/>
      <c r="BX549" s="158"/>
      <c r="BY549" s="158"/>
      <c r="BZ549" s="158"/>
      <c r="CA549" s="158"/>
      <c r="CB549" s="158"/>
      <c r="CC549" s="158"/>
      <c r="CD549" s="158"/>
      <c r="CE549" s="158"/>
      <c r="CF549" s="158"/>
      <c r="CG549" s="158"/>
    </row>
    <row r="550" spans="10:85" ht="14.1" hidden="1" customHeight="1" x14ac:dyDescent="0.2">
      <c r="J550" s="40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  <c r="BU550" s="158"/>
      <c r="BV550" s="158"/>
      <c r="BW550" s="158"/>
      <c r="BX550" s="158"/>
      <c r="BY550" s="158"/>
      <c r="BZ550" s="158"/>
      <c r="CA550" s="158"/>
      <c r="CB550" s="158"/>
      <c r="CC550" s="158"/>
      <c r="CD550" s="158"/>
      <c r="CE550" s="158"/>
      <c r="CF550" s="158"/>
      <c r="CG550" s="158"/>
    </row>
    <row r="551" spans="10:85" ht="14.1" hidden="1" customHeight="1" x14ac:dyDescent="0.2">
      <c r="J551" s="40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  <c r="BU551" s="158"/>
      <c r="BV551" s="158"/>
      <c r="BW551" s="158"/>
      <c r="BX551" s="158"/>
      <c r="BY551" s="158"/>
      <c r="BZ551" s="158"/>
      <c r="CA551" s="158"/>
      <c r="CB551" s="158"/>
      <c r="CC551" s="158"/>
      <c r="CD551" s="158"/>
      <c r="CE551" s="158"/>
      <c r="CF551" s="158"/>
      <c r="CG551" s="158"/>
    </row>
    <row r="552" spans="10:85" ht="14.1" hidden="1" customHeight="1" x14ac:dyDescent="0.2">
      <c r="J552" s="40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  <c r="BU552" s="158"/>
      <c r="BV552" s="158"/>
      <c r="BW552" s="158"/>
      <c r="BX552" s="158"/>
      <c r="BY552" s="158"/>
      <c r="BZ552" s="158"/>
      <c r="CA552" s="158"/>
      <c r="CB552" s="158"/>
      <c r="CC552" s="158"/>
      <c r="CD552" s="158"/>
      <c r="CE552" s="158"/>
      <c r="CF552" s="158"/>
      <c r="CG552" s="158"/>
    </row>
    <row r="553" spans="10:85" ht="14.1" hidden="1" customHeight="1" x14ac:dyDescent="0.2">
      <c r="J553" s="40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  <c r="BU553" s="158"/>
      <c r="BV553" s="158"/>
      <c r="BW553" s="158"/>
      <c r="BX553" s="158"/>
      <c r="BY553" s="158"/>
      <c r="BZ553" s="158"/>
      <c r="CA553" s="158"/>
      <c r="CB553" s="158"/>
      <c r="CC553" s="158"/>
      <c r="CD553" s="158"/>
      <c r="CE553" s="158"/>
      <c r="CF553" s="158"/>
      <c r="CG553" s="158"/>
    </row>
    <row r="554" spans="10:85" ht="14.1" hidden="1" customHeight="1" x14ac:dyDescent="0.2">
      <c r="J554" s="40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  <c r="BU554" s="158"/>
      <c r="BV554" s="158"/>
      <c r="BW554" s="158"/>
      <c r="BX554" s="158"/>
      <c r="BY554" s="158"/>
      <c r="BZ554" s="158"/>
      <c r="CA554" s="158"/>
      <c r="CB554" s="158"/>
      <c r="CC554" s="158"/>
      <c r="CD554" s="158"/>
      <c r="CE554" s="158"/>
      <c r="CF554" s="158"/>
      <c r="CG554" s="158"/>
    </row>
    <row r="555" spans="10:85" ht="14.1" hidden="1" customHeight="1" x14ac:dyDescent="0.2">
      <c r="J555" s="40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  <c r="BU555" s="158"/>
      <c r="BV555" s="158"/>
      <c r="BW555" s="158"/>
      <c r="BX555" s="158"/>
      <c r="BY555" s="158"/>
      <c r="BZ555" s="158"/>
      <c r="CA555" s="158"/>
      <c r="CB555" s="158"/>
      <c r="CC555" s="158"/>
      <c r="CD555" s="158"/>
      <c r="CE555" s="158"/>
      <c r="CF555" s="158"/>
      <c r="CG555" s="15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7E227-F015-4972-871C-2A6E643831AF}">
  <ds:schemaRefs>
    <ds:schemaRef ds:uri="http://purl.org/dc/terms/"/>
    <ds:schemaRef ds:uri="http://www.w3.org/XML/1998/namespace"/>
    <ds:schemaRef ds:uri="http://purl.org/dc/dcmitype/"/>
    <ds:schemaRef ds:uri="1ca4df27-5183-4bee-9dbd-0c46c9c4aa40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0695ABA-5264-4751-AFC1-BB7CE9AE4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7D4C-D2CE-42B8-A4F7-10470A45B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- יוני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יוני 19</dc:title>
  <dc:creator>עדן יעקב</dc:creator>
  <cp:lastModifiedBy>User</cp:lastModifiedBy>
  <dcterms:created xsi:type="dcterms:W3CDTF">2019-07-16T07:17:14Z</dcterms:created>
  <dcterms:modified xsi:type="dcterms:W3CDTF">2022-03-13T16:56:22Z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